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Príjmy" sheetId="1" r:id="rId1"/>
    <sheet name="Výdavky" sheetId="2" r:id="rId2"/>
  </sheets>
  <definedNames>
    <definedName name="_xlnm.Print_Area" localSheetId="0">'Príjmy'!$A$1:$G$92</definedName>
    <definedName name="_xlnm.Print_Area" localSheetId="1">'Výdavky'!$A$1:$G$415</definedName>
  </definedNames>
  <calcPr fullCalcOnLoad="1"/>
</workbook>
</file>

<file path=xl/sharedStrings.xml><?xml version="1.0" encoding="utf-8"?>
<sst xmlns="http://schemas.openxmlformats.org/spreadsheetml/2006/main" count="788" uniqueCount="394">
  <si>
    <t>Obec Kluknava</t>
  </si>
  <si>
    <t>Príjmy</t>
  </si>
  <si>
    <t>Názov</t>
  </si>
  <si>
    <t>Číslo      podpoložky</t>
  </si>
  <si>
    <t>Výnos dane z príjmov poukázaný úz.</t>
  </si>
  <si>
    <t>samospráve so sídlom v tuzemsku</t>
  </si>
  <si>
    <t>Daň z nehnuteľnosti</t>
  </si>
  <si>
    <t>Daň z pozemkov</t>
  </si>
  <si>
    <t>Daň zo stavieb</t>
  </si>
  <si>
    <t>Daň z bytov</t>
  </si>
  <si>
    <t>Dane za špecifické služby</t>
  </si>
  <si>
    <t>Za psa</t>
  </si>
  <si>
    <t>Za komunálne odpady a drobné st.odpady</t>
  </si>
  <si>
    <t>Daňové príjmy</t>
  </si>
  <si>
    <t>Nedaňové príjmy</t>
  </si>
  <si>
    <t>Príjmy z vlastníctva</t>
  </si>
  <si>
    <t>Z prenájmu pozemkov</t>
  </si>
  <si>
    <t>Z prenájmu budov</t>
  </si>
  <si>
    <t>Správne a administratívne poplatky</t>
  </si>
  <si>
    <t>Ostatné poplatky</t>
  </si>
  <si>
    <t>Pokuty a penále</t>
  </si>
  <si>
    <t>Pokuty za porušenie predpisov</t>
  </si>
  <si>
    <t>poplatky a platby z predaja služieb</t>
  </si>
  <si>
    <t>Príjmy MŠ - školné</t>
  </si>
  <si>
    <t>Poplatky a platby za stravné</t>
  </si>
  <si>
    <t>Úroky z účtov finančného hospodárenia</t>
  </si>
  <si>
    <t>Ostatné príjmy</t>
  </si>
  <si>
    <t>Z výťažkov z lotérií a iných podobných hier</t>
  </si>
  <si>
    <t>Transfery v rámci verejnej správy</t>
  </si>
  <si>
    <t>Normatívne transfery - ZŠ</t>
  </si>
  <si>
    <t>Nenormatívne transfery - ZŠ -vzdel.pouk.</t>
  </si>
  <si>
    <t>Nenormatívne transfery - ZŠ -dopravné</t>
  </si>
  <si>
    <t>Dotácia na matriku</t>
  </si>
  <si>
    <t>Dotácia na staveb.úrad</t>
  </si>
  <si>
    <t>Dotácia na vojnové hroby</t>
  </si>
  <si>
    <t>Dotácia na hlásenie pobytu a register obyv.</t>
  </si>
  <si>
    <t>Transfery ZŠ *</t>
  </si>
  <si>
    <t>Príjmy bežného rozpočtu celkom</t>
  </si>
  <si>
    <t>Predaj pozemkov</t>
  </si>
  <si>
    <t>Príjmy kapitálového rozpočtu celkom</t>
  </si>
  <si>
    <t>Výdavky</t>
  </si>
  <si>
    <t>Všeobecné verejné služby</t>
  </si>
  <si>
    <t>Výdavky verejnej správy</t>
  </si>
  <si>
    <t>01</t>
  </si>
  <si>
    <t>01116</t>
  </si>
  <si>
    <t>611</t>
  </si>
  <si>
    <t>Tarifný plat</t>
  </si>
  <si>
    <t>612</t>
  </si>
  <si>
    <t>Príplatky</t>
  </si>
  <si>
    <t>614</t>
  </si>
  <si>
    <t>Odmeny</t>
  </si>
  <si>
    <t>62.</t>
  </si>
  <si>
    <t>Odvody ZP</t>
  </si>
  <si>
    <t>Odvody SP</t>
  </si>
  <si>
    <t>627</t>
  </si>
  <si>
    <t>Príspevok do DDP</t>
  </si>
  <si>
    <t>631 001</t>
  </si>
  <si>
    <t>Cestovné</t>
  </si>
  <si>
    <t>632 001</t>
  </si>
  <si>
    <t>Energie</t>
  </si>
  <si>
    <t>632 003</t>
  </si>
  <si>
    <t>Poštovné a telekomunikačné</t>
  </si>
  <si>
    <t>633 006</t>
  </si>
  <si>
    <t>Všeobecný materiál</t>
  </si>
  <si>
    <t>633 009</t>
  </si>
  <si>
    <t>Knihy, publikácie, zákony</t>
  </si>
  <si>
    <t>633 016</t>
  </si>
  <si>
    <t>Reprezentačné výdavky starostu</t>
  </si>
  <si>
    <t>634 001</t>
  </si>
  <si>
    <t>Palivo, oleje, špeciálne kvapaliny</t>
  </si>
  <si>
    <t>634 002</t>
  </si>
  <si>
    <t>Servis, údržba, opravy a výd.s tým spojené-os.aut.</t>
  </si>
  <si>
    <t>634 003</t>
  </si>
  <si>
    <t>Poistenie os.automobilov</t>
  </si>
  <si>
    <t>634 005</t>
  </si>
  <si>
    <t>Karty, známky, poplatky</t>
  </si>
  <si>
    <t>635 002</t>
  </si>
  <si>
    <t>Údržba výpočtovej techniky</t>
  </si>
  <si>
    <t>635 004</t>
  </si>
  <si>
    <t>Údržba strojov (kopírka, pec)</t>
  </si>
  <si>
    <t>635 006</t>
  </si>
  <si>
    <t>637 001</t>
  </si>
  <si>
    <t>Školenia, kurzy, semináre, porady, konferencie</t>
  </si>
  <si>
    <t>637 004</t>
  </si>
  <si>
    <t>637 005</t>
  </si>
  <si>
    <t>637 012</t>
  </si>
  <si>
    <t>637 014</t>
  </si>
  <si>
    <t>Stravovanie</t>
  </si>
  <si>
    <t>637 015</t>
  </si>
  <si>
    <t>Poistné (budov a ostatné)</t>
  </si>
  <si>
    <t>637 016</t>
  </si>
  <si>
    <t>Prídel do soc.fondu</t>
  </si>
  <si>
    <t>Kolkové známky</t>
  </si>
  <si>
    <t>637 023</t>
  </si>
  <si>
    <t>637 026</t>
  </si>
  <si>
    <t>Odmeny a príspevky (poslanci)</t>
  </si>
  <si>
    <t>637 027</t>
  </si>
  <si>
    <t>Odmeny (DoVP, o prac.činnosti)</t>
  </si>
  <si>
    <t>0112</t>
  </si>
  <si>
    <t>Finančná a rozpočtová oblasť</t>
  </si>
  <si>
    <t>Špeciálne služby (audit)</t>
  </si>
  <si>
    <t>0133</t>
  </si>
  <si>
    <t>Matričná činnosť</t>
  </si>
  <si>
    <t>Verejný poriadok a bezpečnosť</t>
  </si>
  <si>
    <t>03</t>
  </si>
  <si>
    <t>0320</t>
  </si>
  <si>
    <t>Požiarna ochrana</t>
  </si>
  <si>
    <t>633 007</t>
  </si>
  <si>
    <t>Špeciálny materiál</t>
  </si>
  <si>
    <t>Palivo, maziva, oleje, špec.kvapaliny</t>
  </si>
  <si>
    <t>Servis, údržba, opravy a výd.s tým spojené</t>
  </si>
  <si>
    <t>Poistenie pož.voz.</t>
  </si>
  <si>
    <t>Údržba budov, priestorov a objektov</t>
  </si>
  <si>
    <t>637 002</t>
  </si>
  <si>
    <t>Konkurzy a súťaže</t>
  </si>
  <si>
    <t>Odmeny na základe DoVP</t>
  </si>
  <si>
    <t>04</t>
  </si>
  <si>
    <t>Ekonomická oblasť</t>
  </si>
  <si>
    <t>0443</t>
  </si>
  <si>
    <t>0451</t>
  </si>
  <si>
    <t>Komunikácie a doprava</t>
  </si>
  <si>
    <t>Všeobecné služby</t>
  </si>
  <si>
    <t>Ochrana životného prostredia</t>
  </si>
  <si>
    <t>05</t>
  </si>
  <si>
    <t>0510</t>
  </si>
  <si>
    <t>Nakladanie s odpadmi</t>
  </si>
  <si>
    <t>Poplatky a odvody</t>
  </si>
  <si>
    <t>0520</t>
  </si>
  <si>
    <t>0540</t>
  </si>
  <si>
    <t>Ochrana prírody a krajiny</t>
  </si>
  <si>
    <t>Prevádzkové stroje, prístroje,zariad., technika</t>
  </si>
  <si>
    <t>Údržba prev.strojov, prístr.,zariadení, techniky</t>
  </si>
  <si>
    <t xml:space="preserve">Odmeny na základe DoVP </t>
  </si>
  <si>
    <t>0560</t>
  </si>
  <si>
    <t>Bývanie a občianska vybavenosť</t>
  </si>
  <si>
    <t>06</t>
  </si>
  <si>
    <t>0620</t>
  </si>
  <si>
    <t>Pracovné odevy, obuv a pracovné pomôcky</t>
  </si>
  <si>
    <t>Poistné</t>
  </si>
  <si>
    <t>0640</t>
  </si>
  <si>
    <t>Verejné osvetlenie</t>
  </si>
  <si>
    <t>Prídel do SF</t>
  </si>
  <si>
    <t>08</t>
  </si>
  <si>
    <t>Šport, kultúra, náboženstvo</t>
  </si>
  <si>
    <t>0810</t>
  </si>
  <si>
    <t>Rekreačné a športové služby</t>
  </si>
  <si>
    <t>0820</t>
  </si>
  <si>
    <t>Kultúrne služby</t>
  </si>
  <si>
    <t>08205</t>
  </si>
  <si>
    <t>Knižnice</t>
  </si>
  <si>
    <t>Knihy, časopisy, noviny, učebnice</t>
  </si>
  <si>
    <t>08209</t>
  </si>
  <si>
    <t>Propagácia, reklama, inzercia</t>
  </si>
  <si>
    <t>Odmeny na základe DoVP (kronika)</t>
  </si>
  <si>
    <t>0830</t>
  </si>
  <si>
    <t>Vysielacie a vydavateľské služby (MR)</t>
  </si>
  <si>
    <t>0840</t>
  </si>
  <si>
    <t>Náboženské a iné spoločenské služby</t>
  </si>
  <si>
    <t>Energie (DS)</t>
  </si>
  <si>
    <t>09</t>
  </si>
  <si>
    <t>Vzdelávanie</t>
  </si>
  <si>
    <t>0911</t>
  </si>
  <si>
    <t>Materská škola</t>
  </si>
  <si>
    <t>Na nemocenské dávky</t>
  </si>
  <si>
    <t>09601</t>
  </si>
  <si>
    <t>Školské stravovanie  ŠJ MŠ</t>
  </si>
  <si>
    <t>Údržba prevádzkových strojov, prístr., zariad., tech.</t>
  </si>
  <si>
    <t>10</t>
  </si>
  <si>
    <t>Sociálne zabezpečenie</t>
  </si>
  <si>
    <t>10124</t>
  </si>
  <si>
    <t>Príspevky neštátnym subjektom</t>
  </si>
  <si>
    <t>Transfery občianskym združeniam</t>
  </si>
  <si>
    <t>10202</t>
  </si>
  <si>
    <t>Ďalšie sociálne služby - staroba</t>
  </si>
  <si>
    <t>Konkurzy a súťaže (úcta k starším)</t>
  </si>
  <si>
    <t>1070</t>
  </si>
  <si>
    <t>Sociálna pomoc občanom v hmotnej a sociálnej núdzi</t>
  </si>
  <si>
    <t>Na dávku v hmotnej núdzi a príspevok k dávke</t>
  </si>
  <si>
    <t>Finančné operácie</t>
  </si>
  <si>
    <t>Spolu</t>
  </si>
  <si>
    <t>Cestovné náhrady tuzemské</t>
  </si>
  <si>
    <t>633 001</t>
  </si>
  <si>
    <t>Interiérové vybavenie</t>
  </si>
  <si>
    <t>Výdavky ZŠ - orig. Kompetencie</t>
  </si>
  <si>
    <t>Spolu so ZŠ</t>
  </si>
  <si>
    <t>Výdavky ZŠ spolu</t>
  </si>
  <si>
    <t>637 035</t>
  </si>
  <si>
    <t>Dane</t>
  </si>
  <si>
    <t>Prepravné a nájom dopr.prostr.</t>
  </si>
  <si>
    <t>Potraviny</t>
  </si>
  <si>
    <t>Energie (KD)</t>
  </si>
  <si>
    <t>Konkurzy a súťaže (Kluk.sláv.)</t>
  </si>
  <si>
    <t xml:space="preserve">Ostatné kultúrne služby </t>
  </si>
  <si>
    <t>Všeobecný materiál (panel.dosky)</t>
  </si>
  <si>
    <t>Výpočtová technika</t>
  </si>
  <si>
    <t>Spolu príjmy BR + KR + FO</t>
  </si>
  <si>
    <t>Spolu výdavky BR + KR + FO</t>
  </si>
  <si>
    <t>Strava žiakov  v HN</t>
  </si>
  <si>
    <t>Učebné pomôcky ZŠ  (UPSVaR)</t>
  </si>
  <si>
    <t>Dotácia pre MŠ</t>
  </si>
  <si>
    <t>Zo ŠR - AČ (refund.)</t>
  </si>
  <si>
    <t>612 001</t>
  </si>
  <si>
    <t>Osobný príplatok</t>
  </si>
  <si>
    <t>612 002</t>
  </si>
  <si>
    <t>Ostatné príplatky</t>
  </si>
  <si>
    <t>633 002</t>
  </si>
  <si>
    <t>633 004</t>
  </si>
  <si>
    <t>637 003</t>
  </si>
  <si>
    <t>Obci (napr.živ.pohr.)</t>
  </si>
  <si>
    <t>Na úrazové poistenie</t>
  </si>
  <si>
    <t>633 011</t>
  </si>
  <si>
    <t>Poistenie</t>
  </si>
  <si>
    <t>637 006</t>
  </si>
  <si>
    <t>Náhrady (prev.lek.prehl)</t>
  </si>
  <si>
    <t>642 015</t>
  </si>
  <si>
    <t xml:space="preserve">Rekonštrukcia a modernizácia </t>
  </si>
  <si>
    <t>Výdavky ZŠ norm.</t>
  </si>
  <si>
    <t>Výdavky ZŠ nenorm.</t>
  </si>
  <si>
    <t>Knihy, časopisy, pomôcky</t>
  </si>
  <si>
    <t>635 005</t>
  </si>
  <si>
    <t>Úrazové poistenie</t>
  </si>
  <si>
    <t>Nemocenské dávky</t>
  </si>
  <si>
    <t>Potraviny (darček.koše-jubileá)</t>
  </si>
  <si>
    <t>Údržba špec.strojov, prístrojov (hasiace prístroje)</t>
  </si>
  <si>
    <t>Rozvoj obcí   (Aktivačná činnosť)</t>
  </si>
  <si>
    <t>633 013</t>
  </si>
  <si>
    <t>Softver</t>
  </si>
  <si>
    <t>635 003</t>
  </si>
  <si>
    <t>637 021</t>
  </si>
  <si>
    <r>
      <t xml:space="preserve">Refundácie      </t>
    </r>
    <r>
      <rPr>
        <sz val="8"/>
        <rFont val="Arial"/>
        <family val="2"/>
      </rPr>
      <t>(vrát.preplatku plynu)</t>
    </r>
  </si>
  <si>
    <r>
      <t>Údržba výpočtovej techniky</t>
    </r>
    <r>
      <rPr>
        <sz val="8"/>
        <rFont val="Arial"/>
        <family val="2"/>
      </rPr>
      <t xml:space="preserve">   (update IVES)</t>
    </r>
  </si>
  <si>
    <r>
      <t xml:space="preserve">Všeobecný materiál </t>
    </r>
    <r>
      <rPr>
        <sz val="8"/>
        <rFont val="Arial"/>
        <family val="2"/>
      </rPr>
      <t>(posyp.mat.)</t>
    </r>
  </si>
  <si>
    <r>
      <t>Údržba budov, priestorov a objektov</t>
    </r>
    <r>
      <rPr>
        <sz val="8"/>
        <rFont val="Arial"/>
        <family val="2"/>
      </rPr>
      <t xml:space="preserve"> (zimná údržba ciest)</t>
    </r>
  </si>
  <si>
    <t>Cestovné náhr.</t>
  </si>
  <si>
    <t xml:space="preserve">Všeobecné služby </t>
  </si>
  <si>
    <t>Poplatky a odvody (exped.popl.)</t>
  </si>
  <si>
    <t>637 011</t>
  </si>
  <si>
    <t>Štúdie, expertízy, posudky (rozbor vody)</t>
  </si>
  <si>
    <t>Príjmy z refundácie (el.en., poistné Kábel)</t>
  </si>
  <si>
    <r>
      <t xml:space="preserve">Iné </t>
    </r>
    <r>
      <rPr>
        <sz val="8"/>
        <rFont val="Arial"/>
        <family val="2"/>
      </rPr>
      <t>(lekári-predd.plyn, z prevodu účasti na s.r.o.)</t>
    </r>
  </si>
  <si>
    <r>
      <t xml:space="preserve">Všeobecné služby     </t>
    </r>
    <r>
      <rPr>
        <sz val="8"/>
        <rFont val="Arial"/>
        <family val="2"/>
      </rPr>
      <t>(odvoz odpadu)</t>
    </r>
  </si>
  <si>
    <t>Nakladanie s odpadovými vodami               (fekál)</t>
  </si>
  <si>
    <t>Všeobecný materiál  (oprava kosačky, mot.píly)</t>
  </si>
  <si>
    <t>Príjmy z dobropisov</t>
  </si>
  <si>
    <t>Strava žiakov  v HN - MŠ</t>
  </si>
  <si>
    <t>Príjem z predaja kapit.aktív</t>
  </si>
  <si>
    <t>453</t>
  </si>
  <si>
    <t>454 001</t>
  </si>
  <si>
    <t xml:space="preserve">Tarifný plat                          </t>
  </si>
  <si>
    <t>651 002</t>
  </si>
  <si>
    <t>Banke</t>
  </si>
  <si>
    <t>653 002</t>
  </si>
  <si>
    <t>Provízie</t>
  </si>
  <si>
    <t xml:space="preserve">Údržba telekom. techniky </t>
  </si>
  <si>
    <t xml:space="preserve">Špeciálne služby (právne)        </t>
  </si>
  <si>
    <t>Na členské príspevky (RVC, ZMOS)</t>
  </si>
  <si>
    <t>Odmeny a príspevky (ošatenie)</t>
  </si>
  <si>
    <t>Na členské príspevky (SEZO)</t>
  </si>
  <si>
    <t xml:space="preserve">821 005 </t>
  </si>
  <si>
    <t>Výstavba územné plánovanie</t>
  </si>
  <si>
    <t xml:space="preserve"> </t>
  </si>
  <si>
    <t>Splátka dlhod. úveru  (Fin.operácie)</t>
  </si>
  <si>
    <t>632 004</t>
  </si>
  <si>
    <t>Komunikačná infraštruktúra (prístup na internet)</t>
  </si>
  <si>
    <r>
      <t xml:space="preserve">Všeobecné služby   </t>
    </r>
    <r>
      <rPr>
        <sz val="8"/>
        <rFont val="Arial"/>
        <family val="2"/>
      </rPr>
      <t>(tabule, pečiatky,fotografie, revízie)</t>
    </r>
  </si>
  <si>
    <t xml:space="preserve">Poplatky a odvody (banke)        </t>
  </si>
  <si>
    <t xml:space="preserve">Poplatky a odvody (banke) </t>
  </si>
  <si>
    <t xml:space="preserve">Palivo, maziva, oleje, špec.kvapaliny </t>
  </si>
  <si>
    <t>633 015</t>
  </si>
  <si>
    <t>Palivá ako zdroj energie (kosačky)</t>
  </si>
  <si>
    <r>
      <t>Ochrana životného prostredia inde neklasif.</t>
    </r>
    <r>
      <rPr>
        <b/>
        <sz val="5"/>
        <rFont val="Arial"/>
        <family val="2"/>
      </rPr>
      <t xml:space="preserve"> (revit.kraj.povodeň)</t>
    </r>
  </si>
  <si>
    <t>Občianskym združeniam a nadáciám (transfer)</t>
  </si>
  <si>
    <t>Palivá ako zdroj energie</t>
  </si>
  <si>
    <t>616</t>
  </si>
  <si>
    <t>Doplatok k platu</t>
  </si>
  <si>
    <t>Nákup pozemkov</t>
  </si>
  <si>
    <t>Poplatky a platby za prebytočný hnuteľný majetok</t>
  </si>
  <si>
    <t>Úroky z termínovaných vkladov</t>
  </si>
  <si>
    <t>Učebné pomôcky MŠ  (UPSVaR)</t>
  </si>
  <si>
    <t>Revitalizácia krajiny (Úrad vlády SR)</t>
  </si>
  <si>
    <t>Osobitný príjemca</t>
  </si>
  <si>
    <t>Revitalizácia krajiny (ÚPSVaR-95 %)</t>
  </si>
  <si>
    <t>Odchodné</t>
  </si>
  <si>
    <t>Nenormatívne transfery - ZŠ -asistenti učiteľa</t>
  </si>
  <si>
    <t xml:space="preserve">Odmeny na základe DoVP  </t>
  </si>
  <si>
    <t>Kapitálový rozpočet   2012</t>
  </si>
  <si>
    <t>Realizácia nových stavieb (vodovod)</t>
  </si>
  <si>
    <t>Nákup automobilov</t>
  </si>
  <si>
    <t>Rekonštrukcia a modernizácia (spolufin. na zateplenie)</t>
  </si>
  <si>
    <t>Zo ŠR (Úrad vlády - zateplenie MŠ)</t>
  </si>
  <si>
    <t>Rekonštrukcia a modernizácia (Úrad vlády)</t>
  </si>
  <si>
    <t>Realizácia nových stavieb (Karpatská nadácia - ihrisko ZŠ)</t>
  </si>
  <si>
    <t>Rekonštrukcia a modernizácia (park sv. Jána)</t>
  </si>
  <si>
    <t>Upravený rozpočet                 2012</t>
  </si>
  <si>
    <t>Vratky</t>
  </si>
  <si>
    <t>Granty (Karpat.nadácia, Slsp)</t>
  </si>
  <si>
    <t>633 003</t>
  </si>
  <si>
    <t>Telekomunikačná technika</t>
  </si>
  <si>
    <t>637 018</t>
  </si>
  <si>
    <t>Vrátenie príjmov z min.rokov</t>
  </si>
  <si>
    <t>Softvér</t>
  </si>
  <si>
    <t>0160</t>
  </si>
  <si>
    <t>Voľby</t>
  </si>
  <si>
    <t xml:space="preserve">Reprezentačné </t>
  </si>
  <si>
    <t>Odmeny a príspevky</t>
  </si>
  <si>
    <t>Všeobecné služby (dovoz)</t>
  </si>
  <si>
    <t>Prev.store, prístr., zariadenia, náradie (odpad.nádoby)</t>
  </si>
  <si>
    <t>Servis, údržba, opravy a výd.s tým spojené (automob.)</t>
  </si>
  <si>
    <t>636 001</t>
  </si>
  <si>
    <t>Nájom budov, priestorov, objektov (zberný dvor)</t>
  </si>
  <si>
    <t>Štúdie, expertízy, posudky (znal.posudok AVIA)</t>
  </si>
  <si>
    <t xml:space="preserve">Špeciálne služby </t>
  </si>
  <si>
    <t>Poštovné a telekomunikačné sl.</t>
  </si>
  <si>
    <t>Ostatným právnickým osobám (dejepis.spolok)</t>
  </si>
  <si>
    <t>Palivo, mazivá</t>
  </si>
  <si>
    <t>Údržba budov, priestorov a objektov (parkovisko pri cint.)</t>
  </si>
  <si>
    <t>Nájom budov, priestorov, objektov</t>
  </si>
  <si>
    <t>0912</t>
  </si>
  <si>
    <t>Základná škola</t>
  </si>
  <si>
    <t>Na nemoc. dávky</t>
  </si>
  <si>
    <t>Poistne</t>
  </si>
  <si>
    <t>Dotácia (MŽP-prieskum.úz.)</t>
  </si>
  <si>
    <t>Dane (preddavok)</t>
  </si>
  <si>
    <t>Ochrana prírody a krajiny (+ §50j)</t>
  </si>
  <si>
    <t>Prevádzkové stroje, prístroje,zariad., technika (Quadrika)</t>
  </si>
  <si>
    <t>Údržba prev.strojov, prístrojov (preložka rozvádzača)</t>
  </si>
  <si>
    <t>Poplatky a odvody (vrátenie dotácie na stravu v HN)</t>
  </si>
  <si>
    <t>Všeobecné služby (dovoz potr.pomoci)</t>
  </si>
  <si>
    <t>Rekonštrukcia a modernizácia (kuchyňa ŠJ)</t>
  </si>
  <si>
    <t>Realizácia nových stavieb (studňa DS)</t>
  </si>
  <si>
    <t>Bežný rozpočet</t>
  </si>
  <si>
    <t>Granty</t>
  </si>
  <si>
    <t xml:space="preserve">Zostatok z predch.r. </t>
  </si>
  <si>
    <t>513 002</t>
  </si>
  <si>
    <t>Dlhodobé</t>
  </si>
  <si>
    <t>Dotácia MF - výpadok dane</t>
  </si>
  <si>
    <t>Dot. na povodne</t>
  </si>
  <si>
    <t xml:space="preserve">Údržba budov, objektov   </t>
  </si>
  <si>
    <t>Odstupné</t>
  </si>
  <si>
    <t>653 001</t>
  </si>
  <si>
    <t>Manipulačné poplatky</t>
  </si>
  <si>
    <t>Štúdie, posudky</t>
  </si>
  <si>
    <t>Údržba špec.strojov, prístrojov</t>
  </si>
  <si>
    <t>632 002</t>
  </si>
  <si>
    <t>Vodné, stočné</t>
  </si>
  <si>
    <t>Transfer na činnosť (TJ; turisti)</t>
  </si>
  <si>
    <t>Transfer na opravu kostola</t>
  </si>
  <si>
    <t>642 014</t>
  </si>
  <si>
    <t>Transfer jednotlivcovi</t>
  </si>
  <si>
    <t>Realizácia nových stavieb (asfalt ŠH)</t>
  </si>
  <si>
    <t>Rekonštrukcia a modernizácia (oprava výmoľov MK)</t>
  </si>
  <si>
    <t>Rekonštrukcia a modernizácia</t>
  </si>
  <si>
    <t>Vlastné príjmy ZŠ</t>
  </si>
  <si>
    <t>Rozvoj vidieka (park sv.Jána)</t>
  </si>
  <si>
    <t>Sčítanie obyvateľov</t>
  </si>
  <si>
    <t>Zo ŠR (Úrad vlády - zateplenie)</t>
  </si>
  <si>
    <t>637 031</t>
  </si>
  <si>
    <t>633 005</t>
  </si>
  <si>
    <t>Špeciálne stroje, prístr., zariadenie, technika a náradie</t>
  </si>
  <si>
    <t>633 010</t>
  </si>
  <si>
    <t>Pracovné odevy, obuv a prac. pomôcky</t>
  </si>
  <si>
    <t>Špeciálne služby</t>
  </si>
  <si>
    <t>Štúdie, expertízy, posudky</t>
  </si>
  <si>
    <t>642 013</t>
  </si>
  <si>
    <t>Ostatným subjektom verejnej správy</t>
  </si>
  <si>
    <t>Nákup prev.strojov, prístr.,zariad., techniky a náradia</t>
  </si>
  <si>
    <t xml:space="preserve">Projektová dokumentácia </t>
  </si>
  <si>
    <t>Kapitálový rozpočet</t>
  </si>
  <si>
    <t>Výdavky ZŠ (z vlastných príjmov)</t>
  </si>
  <si>
    <t>Popl. za užív. verejného priestr.</t>
  </si>
  <si>
    <t>Návrh zmeny rozpočtu obce na rok 2012</t>
  </si>
  <si>
    <t>Návrh zmeny rozpočtu         2012</t>
  </si>
  <si>
    <t>Poznámka</t>
  </si>
  <si>
    <t>Skutočnosť            k 31.10.2012</t>
  </si>
  <si>
    <t>Realizácia nových stavieb (ihrisko ZŠ Slsp-2000,-€)</t>
  </si>
  <si>
    <t>Nákup prev.stroj.,prístr.,zariad.</t>
  </si>
  <si>
    <t>Prevod z rezervného fondu (na investičné akcie)</t>
  </si>
  <si>
    <t>vklad Ekover</t>
  </si>
  <si>
    <t>tech.prehl.IVECO</t>
  </si>
  <si>
    <t>vysprávky MK</t>
  </si>
  <si>
    <t>č.skládky,park,zemné práce</t>
  </si>
  <si>
    <t>zváranie</t>
  </si>
  <si>
    <t>dres</t>
  </si>
  <si>
    <t>vybavenie ŠJ</t>
  </si>
  <si>
    <t>bleskozvod</t>
  </si>
  <si>
    <t>Rekonštrukcia a modernizácia (bleskozvod)</t>
  </si>
  <si>
    <t>v bežných výdavkoch</t>
  </si>
  <si>
    <t>park.sv.Jána-plán v KR</t>
  </si>
  <si>
    <t>Skutočnosť              k 31.10.2012</t>
  </si>
  <si>
    <t xml:space="preserve"> +                   -</t>
  </si>
  <si>
    <t xml:space="preserve"> +                    -</t>
  </si>
  <si>
    <t xml:space="preserve"> +                      -</t>
  </si>
  <si>
    <t>zastupovanie prac.na MD</t>
  </si>
  <si>
    <t>zateplenie MŠ</t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</si>
</sst>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B]d\.\ mmmm\ yyyy"/>
    <numFmt numFmtId="173" formatCode="000\ 00"/>
    <numFmt numFmtId="174" formatCode="&quot;Áno&quot;;&quot;Áno&quot;;&quot;Nie&quot;"/>
    <numFmt numFmtId="175" formatCode="&quot;Pravda&quot;;&quot;Pravda&quot;;&quot;Nepravda&quot;"/>
    <numFmt numFmtId="176" formatCode="&quot;Zapnuté&quot;;&quot;Zapnuté&quot;;&quot;Vypnuté&quot;"/>
  </numFmts>
  <fonts count="11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.5"/>
      <name val="Arial"/>
      <family val="2"/>
    </font>
    <font>
      <sz val="14"/>
      <name val="Arial"/>
      <family val="2"/>
    </font>
    <font>
      <sz val="11.5"/>
      <name val="Arial"/>
      <family val="2"/>
    </font>
    <font>
      <b/>
      <sz val="5"/>
      <name val="Arial"/>
      <family val="2"/>
    </font>
    <font>
      <sz val="1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10"/>
      <name val="Arial"/>
      <family val="0"/>
    </font>
    <font>
      <b/>
      <sz val="10"/>
      <color indexed="17"/>
      <name val="Arial"/>
      <family val="0"/>
    </font>
    <font>
      <b/>
      <sz val="10"/>
      <color indexed="10"/>
      <name val="Arial"/>
      <family val="0"/>
    </font>
    <font>
      <b/>
      <sz val="12"/>
      <color indexed="10"/>
      <name val="Arial"/>
      <family val="0"/>
    </font>
    <font>
      <b/>
      <sz val="11"/>
      <color indexed="10"/>
      <name val="Arial"/>
      <family val="0"/>
    </font>
    <font>
      <sz val="10"/>
      <color indexed="10"/>
      <name val="Arial"/>
      <family val="0"/>
    </font>
    <font>
      <b/>
      <i/>
      <sz val="11"/>
      <color indexed="10"/>
      <name val="Arial"/>
      <family val="0"/>
    </font>
    <font>
      <b/>
      <sz val="13"/>
      <color indexed="10"/>
      <name val="Arial"/>
      <family val="0"/>
    </font>
    <font>
      <b/>
      <sz val="14"/>
      <color indexed="10"/>
      <name val="Arial"/>
      <family val="0"/>
    </font>
    <font>
      <sz val="11.5"/>
      <color indexed="10"/>
      <name val="Arial"/>
      <family val="0"/>
    </font>
    <font>
      <sz val="9"/>
      <color indexed="10"/>
      <name val="Arial"/>
      <family val="0"/>
    </font>
    <font>
      <b/>
      <sz val="12"/>
      <color indexed="18"/>
      <name val="Arial"/>
      <family val="0"/>
    </font>
    <font>
      <b/>
      <sz val="11"/>
      <color indexed="18"/>
      <name val="Arial"/>
      <family val="0"/>
    </font>
    <font>
      <b/>
      <i/>
      <sz val="11"/>
      <color indexed="18"/>
      <name val="Arial"/>
      <family val="0"/>
    </font>
    <font>
      <b/>
      <sz val="14"/>
      <color indexed="18"/>
      <name val="Arial"/>
      <family val="0"/>
    </font>
    <font>
      <sz val="9"/>
      <color indexed="18"/>
      <name val="Arial"/>
      <family val="0"/>
    </font>
    <font>
      <b/>
      <sz val="14"/>
      <color indexed="16"/>
      <name val="Arial"/>
      <family val="0"/>
    </font>
    <font>
      <b/>
      <sz val="10"/>
      <color indexed="53"/>
      <name val="Arial"/>
      <family val="0"/>
    </font>
    <font>
      <b/>
      <sz val="12"/>
      <color indexed="53"/>
      <name val="Arial"/>
      <family val="0"/>
    </font>
    <font>
      <b/>
      <sz val="11"/>
      <color indexed="53"/>
      <name val="Arial"/>
      <family val="0"/>
    </font>
    <font>
      <sz val="10"/>
      <color indexed="53"/>
      <name val="Arial"/>
      <family val="0"/>
    </font>
    <font>
      <b/>
      <i/>
      <sz val="11"/>
      <color indexed="53"/>
      <name val="Arial"/>
      <family val="0"/>
    </font>
    <font>
      <b/>
      <sz val="13"/>
      <color indexed="53"/>
      <name val="Arial"/>
      <family val="0"/>
    </font>
    <font>
      <b/>
      <sz val="14"/>
      <color indexed="53"/>
      <name val="Arial"/>
      <family val="0"/>
    </font>
    <font>
      <sz val="11.5"/>
      <color indexed="53"/>
      <name val="Arial"/>
      <family val="0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b/>
      <i/>
      <sz val="12"/>
      <color indexed="53"/>
      <name val="Arial"/>
      <family val="0"/>
    </font>
    <font>
      <b/>
      <i/>
      <sz val="10"/>
      <color indexed="53"/>
      <name val="Arial"/>
      <family val="0"/>
    </font>
    <font>
      <b/>
      <i/>
      <sz val="10"/>
      <color indexed="10"/>
      <name val="Arial"/>
      <family val="0"/>
    </font>
    <font>
      <sz val="10"/>
      <color indexed="17"/>
      <name val="Arial"/>
      <family val="0"/>
    </font>
    <font>
      <b/>
      <i/>
      <sz val="12"/>
      <color indexed="17"/>
      <name val="Arial"/>
      <family val="0"/>
    </font>
    <font>
      <b/>
      <i/>
      <sz val="10"/>
      <color indexed="17"/>
      <name val="Arial"/>
      <family val="0"/>
    </font>
    <font>
      <b/>
      <i/>
      <sz val="11"/>
      <color indexed="17"/>
      <name val="Arial"/>
      <family val="0"/>
    </font>
    <font>
      <b/>
      <sz val="13"/>
      <color indexed="17"/>
      <name val="Arial"/>
      <family val="0"/>
    </font>
    <font>
      <sz val="11.5"/>
      <color indexed="17"/>
      <name val="Arial"/>
      <family val="0"/>
    </font>
    <font>
      <sz val="9"/>
      <color indexed="8"/>
      <name val="Arial"/>
      <family val="0"/>
    </font>
    <font>
      <b/>
      <sz val="10"/>
      <color indexed="48"/>
      <name val="Arial"/>
      <family val="0"/>
    </font>
    <font>
      <b/>
      <sz val="12"/>
      <color indexed="48"/>
      <name val="Arial"/>
      <family val="0"/>
    </font>
    <font>
      <b/>
      <sz val="11"/>
      <color indexed="48"/>
      <name val="Arial"/>
      <family val="0"/>
    </font>
    <font>
      <sz val="10"/>
      <color indexed="48"/>
      <name val="Arial"/>
      <family val="0"/>
    </font>
    <font>
      <b/>
      <i/>
      <sz val="11"/>
      <color indexed="48"/>
      <name val="Arial"/>
      <family val="0"/>
    </font>
    <font>
      <sz val="11.5"/>
      <color indexed="48"/>
      <name val="Arial"/>
      <family val="0"/>
    </font>
    <font>
      <sz val="8"/>
      <color indexed="48"/>
      <name val="Arial"/>
      <family val="0"/>
    </font>
    <font>
      <b/>
      <sz val="13"/>
      <color indexed="48"/>
      <name val="Arial"/>
      <family val="0"/>
    </font>
    <font>
      <b/>
      <sz val="14"/>
      <color indexed="48"/>
      <name val="Arial"/>
      <family val="0"/>
    </font>
    <font>
      <sz val="9"/>
      <color indexed="48"/>
      <name val="Arial"/>
      <family val="0"/>
    </font>
    <font>
      <b/>
      <i/>
      <sz val="12"/>
      <color indexed="48"/>
      <name val="Arial"/>
      <family val="0"/>
    </font>
    <font>
      <b/>
      <i/>
      <sz val="10"/>
      <color indexed="48"/>
      <name val="Arial"/>
      <family val="2"/>
    </font>
    <font>
      <i/>
      <sz val="11"/>
      <color indexed="48"/>
      <name val="Arial"/>
      <family val="2"/>
    </font>
    <font>
      <sz val="7"/>
      <color indexed="48"/>
      <name val="Arial"/>
      <family val="2"/>
    </font>
    <font>
      <sz val="7"/>
      <color indexed="48"/>
      <name val="Times New Roman"/>
      <family val="1"/>
    </font>
    <font>
      <b/>
      <sz val="20"/>
      <color indexed="16"/>
      <name val="Arial"/>
      <family val="0"/>
    </font>
    <font>
      <b/>
      <sz val="14"/>
      <color indexed="8"/>
      <name val="Arial"/>
      <family val="2"/>
    </font>
    <font>
      <i/>
      <sz val="11"/>
      <color indexed="10"/>
      <name val="Arial"/>
      <family val="2"/>
    </font>
    <font>
      <b/>
      <sz val="9"/>
      <color indexed="8"/>
      <name val="Arial"/>
      <family val="2"/>
    </font>
    <font>
      <sz val="8.5"/>
      <color indexed="48"/>
      <name val="Arial"/>
      <family val="0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4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10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6" fillId="0" borderId="2" applyNumberFormat="0" applyFill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8" fillId="0" borderId="0" applyNumberFormat="0" applyFill="0" applyBorder="0" applyAlignment="0" applyProtection="0"/>
    <xf numFmtId="0" fontId="109" fillId="22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110" fillId="0" borderId="6" applyNumberFormat="0" applyFill="0" applyAlignment="0" applyProtection="0"/>
    <xf numFmtId="0" fontId="111" fillId="0" borderId="7" applyNumberFormat="0" applyFill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24" borderId="8" applyNumberFormat="0" applyAlignment="0" applyProtection="0"/>
    <xf numFmtId="0" fontId="115" fillId="25" borderId="8" applyNumberFormat="0" applyAlignment="0" applyProtection="0"/>
    <xf numFmtId="0" fontId="116" fillId="25" borderId="9" applyNumberFormat="0" applyAlignment="0" applyProtection="0"/>
    <xf numFmtId="0" fontId="117" fillId="0" borderId="0" applyNumberFormat="0" applyFill="0" applyBorder="0" applyAlignment="0" applyProtection="0"/>
    <xf numFmtId="0" fontId="118" fillId="26" borderId="0" applyNumberFormat="0" applyBorder="0" applyAlignment="0" applyProtection="0"/>
    <xf numFmtId="0" fontId="103" fillId="27" borderId="0" applyNumberFormat="0" applyBorder="0" applyAlignment="0" applyProtection="0"/>
    <xf numFmtId="0" fontId="103" fillId="28" borderId="0" applyNumberFormat="0" applyBorder="0" applyAlignment="0" applyProtection="0"/>
    <xf numFmtId="0" fontId="103" fillId="29" borderId="0" applyNumberFormat="0" applyBorder="0" applyAlignment="0" applyProtection="0"/>
    <xf numFmtId="0" fontId="103" fillId="30" borderId="0" applyNumberFormat="0" applyBorder="0" applyAlignment="0" applyProtection="0"/>
    <xf numFmtId="0" fontId="103" fillId="31" borderId="0" applyNumberFormat="0" applyBorder="0" applyAlignment="0" applyProtection="0"/>
    <xf numFmtId="0" fontId="10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left" indent="1"/>
    </xf>
    <xf numFmtId="0" fontId="0" fillId="0" borderId="0" xfId="0" applyFont="1" applyBorder="1" applyAlignment="1">
      <alignment/>
    </xf>
    <xf numFmtId="49" fontId="5" fillId="0" borderId="13" xfId="0" applyNumberFormat="1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5" fillId="33" borderId="15" xfId="0" applyNumberFormat="1" applyFont="1" applyFill="1" applyBorder="1" applyAlignment="1">
      <alignment horizontal="left" indent="1"/>
    </xf>
    <xf numFmtId="0" fontId="4" fillId="33" borderId="16" xfId="0" applyFont="1" applyFill="1" applyBorder="1" applyAlignment="1">
      <alignment horizontal="right"/>
    </xf>
    <xf numFmtId="3" fontId="0" fillId="0" borderId="17" xfId="0" applyNumberFormat="1" applyFont="1" applyBorder="1" applyAlignment="1">
      <alignment horizontal="left" indent="1"/>
    </xf>
    <xf numFmtId="3" fontId="0" fillId="0" borderId="17" xfId="0" applyNumberFormat="1" applyFont="1" applyFill="1" applyBorder="1" applyAlignment="1">
      <alignment horizontal="left" inden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34" borderId="10" xfId="0" applyFont="1" applyFill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49" fontId="9" fillId="34" borderId="17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49" fontId="6" fillId="34" borderId="17" xfId="0" applyNumberFormat="1" applyFont="1" applyFill="1" applyBorder="1" applyAlignment="1">
      <alignment horizontal="left"/>
    </xf>
    <xf numFmtId="0" fontId="6" fillId="34" borderId="10" xfId="0" applyFont="1" applyFill="1" applyBorder="1" applyAlignment="1">
      <alignment/>
    </xf>
    <xf numFmtId="0" fontId="11" fillId="0" borderId="0" xfId="0" applyFont="1" applyAlignment="1">
      <alignment/>
    </xf>
    <xf numFmtId="49" fontId="0" fillId="0" borderId="17" xfId="0" applyNumberFormat="1" applyFont="1" applyFill="1" applyBorder="1" applyAlignment="1">
      <alignment horizontal="left" inden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9" fontId="0" fillId="0" borderId="17" xfId="0" applyNumberFormat="1" applyFont="1" applyBorder="1" applyAlignment="1">
      <alignment horizontal="left" indent="1"/>
    </xf>
    <xf numFmtId="3" fontId="0" fillId="0" borderId="17" xfId="0" applyNumberFormat="1" applyFont="1" applyBorder="1" applyAlignment="1">
      <alignment horizontal="left" indent="1"/>
    </xf>
    <xf numFmtId="3" fontId="0" fillId="0" borderId="17" xfId="0" applyNumberFormat="1" applyFont="1" applyBorder="1" applyAlignment="1">
      <alignment horizontal="left" indent="1"/>
    </xf>
    <xf numFmtId="3" fontId="13" fillId="34" borderId="13" xfId="0" applyNumberFormat="1" applyFont="1" applyFill="1" applyBorder="1" applyAlignment="1">
      <alignment horizontal="left"/>
    </xf>
    <xf numFmtId="0" fontId="13" fillId="34" borderId="14" xfId="0" applyFont="1" applyFill="1" applyBorder="1" applyAlignment="1">
      <alignment/>
    </xf>
    <xf numFmtId="0" fontId="13" fillId="0" borderId="0" xfId="0" applyFont="1" applyAlignment="1">
      <alignment/>
    </xf>
    <xf numFmtId="3" fontId="13" fillId="34" borderId="17" xfId="0" applyNumberFormat="1" applyFont="1" applyFill="1" applyBorder="1" applyAlignment="1">
      <alignment horizontal="left"/>
    </xf>
    <xf numFmtId="0" fontId="13" fillId="34" borderId="10" xfId="0" applyFont="1" applyFill="1" applyBorder="1" applyAlignment="1">
      <alignment/>
    </xf>
    <xf numFmtId="3" fontId="9" fillId="0" borderId="17" xfId="0" applyNumberFormat="1" applyFont="1" applyBorder="1" applyAlignment="1">
      <alignment horizontal="left"/>
    </xf>
    <xf numFmtId="0" fontId="9" fillId="35" borderId="10" xfId="0" applyFont="1" applyFill="1" applyBorder="1" applyAlignment="1">
      <alignment/>
    </xf>
    <xf numFmtId="3" fontId="7" fillId="0" borderId="17" xfId="0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3" fontId="0" fillId="0" borderId="17" xfId="0" applyNumberFormat="1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17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3" fontId="0" fillId="0" borderId="17" xfId="0" applyNumberFormat="1" applyFont="1" applyBorder="1" applyAlignment="1">
      <alignment horizontal="left"/>
    </xf>
    <xf numFmtId="0" fontId="12" fillId="0" borderId="0" xfId="0" applyFont="1" applyAlignment="1">
      <alignment/>
    </xf>
    <xf numFmtId="3" fontId="0" fillId="0" borderId="17" xfId="0" applyNumberForma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3" fontId="12" fillId="33" borderId="15" xfId="0" applyNumberFormat="1" applyFont="1" applyFill="1" applyBorder="1" applyAlignment="1">
      <alignment/>
    </xf>
    <xf numFmtId="0" fontId="17" fillId="33" borderId="16" xfId="0" applyFont="1" applyFill="1" applyBorder="1" applyAlignment="1">
      <alignment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1" fillId="0" borderId="0" xfId="0" applyFont="1" applyBorder="1" applyAlignment="1">
      <alignment/>
    </xf>
    <xf numFmtId="3" fontId="11" fillId="33" borderId="18" xfId="0" applyNumberFormat="1" applyFont="1" applyFill="1" applyBorder="1" applyAlignment="1">
      <alignment horizontal="left" indent="1"/>
    </xf>
    <xf numFmtId="0" fontId="1" fillId="33" borderId="11" xfId="0" applyFont="1" applyFill="1" applyBorder="1" applyAlignment="1">
      <alignment/>
    </xf>
    <xf numFmtId="0" fontId="19" fillId="0" borderId="0" xfId="0" applyFont="1" applyAlignment="1">
      <alignment/>
    </xf>
    <xf numFmtId="3" fontId="19" fillId="0" borderId="19" xfId="0" applyNumberFormat="1" applyFont="1" applyBorder="1" applyAlignment="1">
      <alignment horizontal="left" indent="1"/>
    </xf>
    <xf numFmtId="0" fontId="19" fillId="0" borderId="17" xfId="0" applyFont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/>
    </xf>
    <xf numFmtId="3" fontId="0" fillId="0" borderId="20" xfId="0" applyNumberFormat="1" applyBorder="1" applyAlignment="1">
      <alignment horizontal="left"/>
    </xf>
    <xf numFmtId="0" fontId="0" fillId="0" borderId="21" xfId="0" applyBorder="1" applyAlignment="1">
      <alignment/>
    </xf>
    <xf numFmtId="0" fontId="21" fillId="0" borderId="0" xfId="0" applyFont="1" applyAlignment="1">
      <alignment vertical="distributed"/>
    </xf>
    <xf numFmtId="0" fontId="23" fillId="0" borderId="0" xfId="0" applyFont="1" applyAlignment="1">
      <alignment/>
    </xf>
    <xf numFmtId="3" fontId="5" fillId="0" borderId="13" xfId="0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3" fontId="22" fillId="36" borderId="12" xfId="0" applyNumberFormat="1" applyFont="1" applyFill="1" applyBorder="1" applyAlignment="1">
      <alignment/>
    </xf>
    <xf numFmtId="0" fontId="6" fillId="34" borderId="22" xfId="0" applyFont="1" applyFill="1" applyBorder="1" applyAlignment="1">
      <alignment/>
    </xf>
    <xf numFmtId="3" fontId="19" fillId="0" borderId="23" xfId="0" applyNumberFormat="1" applyFont="1" applyBorder="1" applyAlignment="1">
      <alignment horizontal="left" indent="1"/>
    </xf>
    <xf numFmtId="49" fontId="6" fillId="34" borderId="24" xfId="0" applyNumberFormat="1" applyFont="1" applyFill="1" applyBorder="1" applyAlignment="1">
      <alignment horizontal="left"/>
    </xf>
    <xf numFmtId="3" fontId="19" fillId="0" borderId="25" xfId="0" applyNumberFormat="1" applyFont="1" applyBorder="1" applyAlignment="1">
      <alignment horizontal="left" indent="1"/>
    </xf>
    <xf numFmtId="3" fontId="30" fillId="34" borderId="10" xfId="0" applyNumberFormat="1" applyFont="1" applyFill="1" applyBorder="1" applyAlignment="1">
      <alignment/>
    </xf>
    <xf numFmtId="3" fontId="32" fillId="34" borderId="10" xfId="0" applyNumberFormat="1" applyFont="1" applyFill="1" applyBorder="1" applyAlignment="1">
      <alignment/>
    </xf>
    <xf numFmtId="3" fontId="31" fillId="0" borderId="10" xfId="0" applyNumberFormat="1" applyFont="1" applyBorder="1" applyAlignment="1">
      <alignment/>
    </xf>
    <xf numFmtId="3" fontId="28" fillId="0" borderId="0" xfId="0" applyNumberFormat="1" applyFont="1" applyAlignment="1">
      <alignment/>
    </xf>
    <xf numFmtId="3" fontId="28" fillId="0" borderId="0" xfId="0" applyNumberFormat="1" applyFont="1" applyBorder="1" applyAlignment="1">
      <alignment/>
    </xf>
    <xf numFmtId="3" fontId="29" fillId="34" borderId="26" xfId="0" applyNumberFormat="1" applyFont="1" applyFill="1" applyBorder="1" applyAlignment="1">
      <alignment/>
    </xf>
    <xf numFmtId="3" fontId="35" fillId="0" borderId="26" xfId="0" applyNumberFormat="1" applyFont="1" applyFill="1" applyBorder="1" applyAlignment="1">
      <alignment/>
    </xf>
    <xf numFmtId="3" fontId="29" fillId="33" borderId="12" xfId="0" applyNumberFormat="1" applyFont="1" applyFill="1" applyBorder="1" applyAlignment="1">
      <alignment/>
    </xf>
    <xf numFmtId="3" fontId="31" fillId="0" borderId="0" xfId="0" applyNumberFormat="1" applyFont="1" applyAlignment="1">
      <alignment/>
    </xf>
    <xf numFmtId="3" fontId="36" fillId="33" borderId="16" xfId="0" applyNumberFormat="1" applyFont="1" applyFill="1" applyBorder="1" applyAlignment="1">
      <alignment/>
    </xf>
    <xf numFmtId="0" fontId="43" fillId="0" borderId="12" xfId="0" applyFont="1" applyBorder="1" applyAlignment="1">
      <alignment horizontal="center" vertical="center" wrapText="1"/>
    </xf>
    <xf numFmtId="3" fontId="45" fillId="34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3" fontId="47" fillId="34" borderId="10" xfId="0" applyNumberFormat="1" applyFont="1" applyFill="1" applyBorder="1" applyAlignment="1">
      <alignment/>
    </xf>
    <xf numFmtId="3" fontId="46" fillId="0" borderId="10" xfId="0" applyNumberFormat="1" applyFont="1" applyBorder="1" applyAlignment="1">
      <alignment/>
    </xf>
    <xf numFmtId="4" fontId="46" fillId="0" borderId="10" xfId="0" applyNumberFormat="1" applyFont="1" applyFill="1" applyBorder="1" applyAlignment="1">
      <alignment horizontal="right"/>
    </xf>
    <xf numFmtId="3" fontId="43" fillId="0" borderId="0" xfId="0" applyNumberFormat="1" applyFont="1" applyAlignment="1">
      <alignment/>
    </xf>
    <xf numFmtId="3" fontId="43" fillId="0" borderId="0" xfId="0" applyNumberFormat="1" applyFont="1" applyBorder="1" applyAlignment="1">
      <alignment/>
    </xf>
    <xf numFmtId="3" fontId="44" fillId="34" borderId="26" xfId="0" applyNumberFormat="1" applyFont="1" applyFill="1" applyBorder="1" applyAlignment="1">
      <alignment/>
    </xf>
    <xf numFmtId="3" fontId="50" fillId="0" borderId="10" xfId="0" applyNumberFormat="1" applyFont="1" applyBorder="1" applyAlignment="1">
      <alignment/>
    </xf>
    <xf numFmtId="3" fontId="50" fillId="0" borderId="26" xfId="0" applyNumberFormat="1" applyFont="1" applyFill="1" applyBorder="1" applyAlignment="1">
      <alignment/>
    </xf>
    <xf numFmtId="4" fontId="50" fillId="0" borderId="26" xfId="0" applyNumberFormat="1" applyFont="1" applyFill="1" applyBorder="1" applyAlignment="1">
      <alignment/>
    </xf>
    <xf numFmtId="3" fontId="50" fillId="0" borderId="27" xfId="0" applyNumberFormat="1" applyFont="1" applyBorder="1" applyAlignment="1">
      <alignment/>
    </xf>
    <xf numFmtId="3" fontId="46" fillId="0" borderId="0" xfId="0" applyNumberFormat="1" applyFont="1" applyAlignment="1">
      <alignment/>
    </xf>
    <xf numFmtId="3" fontId="46" fillId="0" borderId="27" xfId="0" applyNumberFormat="1" applyFont="1" applyBorder="1" applyAlignment="1">
      <alignment/>
    </xf>
    <xf numFmtId="0" fontId="28" fillId="0" borderId="12" xfId="0" applyFont="1" applyBorder="1" applyAlignment="1">
      <alignment horizontal="center" vertical="center" wrapText="1"/>
    </xf>
    <xf numFmtId="3" fontId="31" fillId="0" borderId="26" xfId="0" applyNumberFormat="1" applyFont="1" applyFill="1" applyBorder="1" applyAlignment="1">
      <alignment/>
    </xf>
    <xf numFmtId="3" fontId="31" fillId="0" borderId="26" xfId="0" applyNumberFormat="1" applyFont="1" applyBorder="1" applyAlignment="1">
      <alignment/>
    </xf>
    <xf numFmtId="4" fontId="31" fillId="0" borderId="26" xfId="0" applyNumberFormat="1" applyFont="1" applyFill="1" applyBorder="1" applyAlignment="1">
      <alignment horizontal="right"/>
    </xf>
    <xf numFmtId="3" fontId="35" fillId="0" borderId="26" xfId="0" applyNumberFormat="1" applyFont="1" applyBorder="1" applyAlignment="1">
      <alignment/>
    </xf>
    <xf numFmtId="4" fontId="35" fillId="0" borderId="26" xfId="0" applyNumberFormat="1" applyFont="1" applyFill="1" applyBorder="1" applyAlignment="1">
      <alignment/>
    </xf>
    <xf numFmtId="3" fontId="31" fillId="0" borderId="28" xfId="0" applyNumberFormat="1" applyFont="1" applyBorder="1" applyAlignment="1">
      <alignment/>
    </xf>
    <xf numFmtId="3" fontId="51" fillId="37" borderId="15" xfId="0" applyNumberFormat="1" applyFont="1" applyFill="1" applyBorder="1" applyAlignment="1">
      <alignment horizontal="left" indent="1"/>
    </xf>
    <xf numFmtId="0" fontId="52" fillId="37" borderId="16" xfId="0" applyFont="1" applyFill="1" applyBorder="1" applyAlignment="1">
      <alignment horizontal="right"/>
    </xf>
    <xf numFmtId="0" fontId="51" fillId="0" borderId="0" xfId="0" applyFont="1" applyAlignment="1">
      <alignment/>
    </xf>
    <xf numFmtId="0" fontId="46" fillId="0" borderId="0" xfId="0" applyFont="1" applyAlignment="1">
      <alignment/>
    </xf>
    <xf numFmtId="3" fontId="53" fillId="34" borderId="14" xfId="0" applyNumberFormat="1" applyFont="1" applyFill="1" applyBorder="1" applyAlignment="1">
      <alignment/>
    </xf>
    <xf numFmtId="3" fontId="54" fillId="0" borderId="10" xfId="0" applyNumberFormat="1" applyFont="1" applyBorder="1" applyAlignment="1">
      <alignment/>
    </xf>
    <xf numFmtId="3" fontId="47" fillId="35" borderId="10" xfId="0" applyNumberFormat="1" applyFont="1" applyFill="1" applyBorder="1" applyAlignment="1">
      <alignment/>
    </xf>
    <xf numFmtId="3" fontId="53" fillId="34" borderId="10" xfId="0" applyNumberFormat="1" applyFont="1" applyFill="1" applyBorder="1" applyAlignment="1">
      <alignment/>
    </xf>
    <xf numFmtId="4" fontId="46" fillId="0" borderId="10" xfId="0" applyNumberFormat="1" applyFont="1" applyBorder="1" applyAlignment="1">
      <alignment/>
    </xf>
    <xf numFmtId="3" fontId="46" fillId="0" borderId="0" xfId="0" applyNumberFormat="1" applyFont="1" applyBorder="1" applyAlignment="1">
      <alignment/>
    </xf>
    <xf numFmtId="3" fontId="46" fillId="0" borderId="21" xfId="0" applyNumberFormat="1" applyFont="1" applyBorder="1" applyAlignment="1">
      <alignment/>
    </xf>
    <xf numFmtId="3" fontId="48" fillId="33" borderId="16" xfId="0" applyNumberFormat="1" applyFont="1" applyFill="1" applyBorder="1" applyAlignment="1">
      <alignment horizontal="right" vertical="center"/>
    </xf>
    <xf numFmtId="3" fontId="46" fillId="0" borderId="14" xfId="0" applyNumberFormat="1" applyFont="1" applyBorder="1" applyAlignment="1">
      <alignment/>
    </xf>
    <xf numFmtId="0" fontId="31" fillId="0" borderId="0" xfId="0" applyFont="1" applyAlignment="1">
      <alignment/>
    </xf>
    <xf numFmtId="3" fontId="55" fillId="0" borderId="26" xfId="0" applyNumberFormat="1" applyFont="1" applyBorder="1" applyAlignment="1">
      <alignment/>
    </xf>
    <xf numFmtId="3" fontId="32" fillId="35" borderId="10" xfId="0" applyNumberFormat="1" applyFont="1" applyFill="1" applyBorder="1" applyAlignment="1">
      <alignment/>
    </xf>
    <xf numFmtId="3" fontId="32" fillId="35" borderId="26" xfId="0" applyNumberFormat="1" applyFont="1" applyFill="1" applyBorder="1" applyAlignment="1">
      <alignment/>
    </xf>
    <xf numFmtId="3" fontId="31" fillId="0" borderId="0" xfId="0" applyNumberFormat="1" applyFont="1" applyBorder="1" applyAlignment="1">
      <alignment/>
    </xf>
    <xf numFmtId="3" fontId="31" fillId="0" borderId="29" xfId="0" applyNumberFormat="1" applyFont="1" applyBorder="1" applyAlignment="1">
      <alignment/>
    </xf>
    <xf numFmtId="4" fontId="56" fillId="0" borderId="0" xfId="0" applyNumberFormat="1" applyFont="1" applyAlignment="1">
      <alignment/>
    </xf>
    <xf numFmtId="4" fontId="27" fillId="0" borderId="12" xfId="0" applyNumberFormat="1" applyFont="1" applyBorder="1" applyAlignment="1">
      <alignment horizontal="center" vertical="center" wrapText="1"/>
    </xf>
    <xf numFmtId="4" fontId="58" fillId="0" borderId="26" xfId="0" applyNumberFormat="1" applyFont="1" applyBorder="1" applyAlignment="1">
      <alignment/>
    </xf>
    <xf numFmtId="4" fontId="56" fillId="0" borderId="26" xfId="0" applyNumberFormat="1" applyFont="1" applyBorder="1" applyAlignment="1">
      <alignment/>
    </xf>
    <xf numFmtId="4" fontId="56" fillId="0" borderId="0" xfId="0" applyNumberFormat="1" applyFont="1" applyBorder="1" applyAlignment="1">
      <alignment/>
    </xf>
    <xf numFmtId="4" fontId="56" fillId="0" borderId="28" xfId="0" applyNumberFormat="1" applyFont="1" applyBorder="1" applyAlignment="1">
      <alignment/>
    </xf>
    <xf numFmtId="4" fontId="56" fillId="0" borderId="26" xfId="0" applyNumberFormat="1" applyFont="1" applyFill="1" applyBorder="1" applyAlignment="1">
      <alignment/>
    </xf>
    <xf numFmtId="4" fontId="56" fillId="0" borderId="26" xfId="0" applyNumberFormat="1" applyFont="1" applyFill="1" applyBorder="1" applyAlignment="1">
      <alignment horizontal="right"/>
    </xf>
    <xf numFmtId="4" fontId="27" fillId="0" borderId="0" xfId="0" applyNumberFormat="1" applyFont="1" applyAlignment="1">
      <alignment/>
    </xf>
    <xf numFmtId="4" fontId="27" fillId="0" borderId="0" xfId="0" applyNumberFormat="1" applyFont="1" applyBorder="1" applyAlignment="1">
      <alignment/>
    </xf>
    <xf numFmtId="4" fontId="61" fillId="0" borderId="26" xfId="0" applyNumberFormat="1" applyFont="1" applyBorder="1" applyAlignment="1">
      <alignment/>
    </xf>
    <xf numFmtId="4" fontId="61" fillId="0" borderId="26" xfId="0" applyNumberFormat="1" applyFont="1" applyFill="1" applyBorder="1" applyAlignment="1">
      <alignment/>
    </xf>
    <xf numFmtId="4" fontId="61" fillId="0" borderId="28" xfId="0" applyNumberFormat="1" applyFont="1" applyBorder="1" applyAlignment="1">
      <alignment/>
    </xf>
    <xf numFmtId="4" fontId="56" fillId="0" borderId="10" xfId="0" applyNumberFormat="1" applyFont="1" applyBorder="1" applyAlignment="1">
      <alignment/>
    </xf>
    <xf numFmtId="49" fontId="5" fillId="0" borderId="30" xfId="0" applyNumberFormat="1" applyFont="1" applyFill="1" applyBorder="1" applyAlignment="1">
      <alignment horizontal="left"/>
    </xf>
    <xf numFmtId="0" fontId="5" fillId="0" borderId="27" xfId="0" applyFont="1" applyFill="1" applyBorder="1" applyAlignment="1">
      <alignment/>
    </xf>
    <xf numFmtId="3" fontId="0" fillId="0" borderId="20" xfId="0" applyNumberFormat="1" applyFont="1" applyBorder="1" applyAlignment="1">
      <alignment horizontal="left"/>
    </xf>
    <xf numFmtId="0" fontId="0" fillId="0" borderId="21" xfId="0" applyFont="1" applyBorder="1" applyAlignment="1">
      <alignment/>
    </xf>
    <xf numFmtId="4" fontId="46" fillId="0" borderId="21" xfId="0" applyNumberFormat="1" applyFont="1" applyBorder="1" applyAlignment="1">
      <alignment/>
    </xf>
    <xf numFmtId="3" fontId="31" fillId="0" borderId="31" xfId="0" applyNumberFormat="1" applyFont="1" applyBorder="1" applyAlignment="1">
      <alignment/>
    </xf>
    <xf numFmtId="3" fontId="44" fillId="33" borderId="12" xfId="0" applyNumberFormat="1" applyFont="1" applyFill="1" applyBorder="1" applyAlignment="1">
      <alignment/>
    </xf>
    <xf numFmtId="3" fontId="62" fillId="33" borderId="16" xfId="0" applyNumberFormat="1" applyFont="1" applyFill="1" applyBorder="1" applyAlignment="1">
      <alignment/>
    </xf>
    <xf numFmtId="3" fontId="35" fillId="0" borderId="28" xfId="0" applyNumberFormat="1" applyFont="1" applyBorder="1" applyAlignment="1">
      <alignment/>
    </xf>
    <xf numFmtId="3" fontId="65" fillId="34" borderId="10" xfId="0" applyNumberFormat="1" applyFont="1" applyFill="1" applyBorder="1" applyAlignment="1">
      <alignment/>
    </xf>
    <xf numFmtId="3" fontId="66" fillId="0" borderId="32" xfId="0" applyNumberFormat="1" applyFont="1" applyBorder="1" applyAlignment="1">
      <alignment horizontal="left"/>
    </xf>
    <xf numFmtId="3" fontId="67" fillId="34" borderId="10" xfId="0" applyNumberFormat="1" applyFont="1" applyFill="1" applyBorder="1" applyAlignment="1">
      <alignment/>
    </xf>
    <xf numFmtId="3" fontId="66" fillId="0" borderId="32" xfId="0" applyNumberFormat="1" applyFont="1" applyFill="1" applyBorder="1" applyAlignment="1">
      <alignment horizontal="left"/>
    </xf>
    <xf numFmtId="3" fontId="68" fillId="0" borderId="32" xfId="0" applyNumberFormat="1" applyFont="1" applyBorder="1" applyAlignment="1">
      <alignment horizontal="left" wrapText="1"/>
    </xf>
    <xf numFmtId="3" fontId="69" fillId="0" borderId="32" xfId="0" applyNumberFormat="1" applyFont="1" applyBorder="1" applyAlignment="1">
      <alignment horizontal="left" wrapText="1"/>
    </xf>
    <xf numFmtId="3" fontId="66" fillId="0" borderId="0" xfId="0" applyNumberFormat="1" applyFont="1" applyAlignment="1">
      <alignment horizontal="left"/>
    </xf>
    <xf numFmtId="3" fontId="66" fillId="0" borderId="0" xfId="0" applyNumberFormat="1" applyFont="1" applyBorder="1" applyAlignment="1">
      <alignment horizontal="left"/>
    </xf>
    <xf numFmtId="3" fontId="64" fillId="34" borderId="26" xfId="0" applyNumberFormat="1" applyFont="1" applyFill="1" applyBorder="1" applyAlignment="1">
      <alignment/>
    </xf>
    <xf numFmtId="3" fontId="68" fillId="0" borderId="26" xfId="0" applyNumberFormat="1" applyFont="1" applyBorder="1" applyAlignment="1">
      <alignment horizontal="left" wrapText="1"/>
    </xf>
    <xf numFmtId="3" fontId="68" fillId="0" borderId="33" xfId="0" applyNumberFormat="1" applyFont="1" applyBorder="1" applyAlignment="1">
      <alignment horizontal="left" wrapText="1"/>
    </xf>
    <xf numFmtId="3" fontId="68" fillId="0" borderId="34" xfId="0" applyNumberFormat="1" applyFont="1" applyBorder="1" applyAlignment="1">
      <alignment horizontal="left" wrapText="1"/>
    </xf>
    <xf numFmtId="3" fontId="64" fillId="33" borderId="12" xfId="0" applyNumberFormat="1" applyFont="1" applyFill="1" applyBorder="1" applyAlignment="1">
      <alignment/>
    </xf>
    <xf numFmtId="3" fontId="68" fillId="0" borderId="0" xfId="0" applyNumberFormat="1" applyFont="1" applyAlignment="1">
      <alignment horizontal="left"/>
    </xf>
    <xf numFmtId="3" fontId="66" fillId="0" borderId="34" xfId="0" applyNumberFormat="1" applyFont="1" applyBorder="1" applyAlignment="1">
      <alignment horizontal="left"/>
    </xf>
    <xf numFmtId="3" fontId="66" fillId="0" borderId="10" xfId="0" applyNumberFormat="1" applyFont="1" applyBorder="1" applyAlignment="1">
      <alignment horizontal="left"/>
    </xf>
    <xf numFmtId="3" fontId="72" fillId="33" borderId="16" xfId="0" applyNumberFormat="1" applyFont="1" applyFill="1" applyBorder="1" applyAlignment="1">
      <alignment/>
    </xf>
    <xf numFmtId="3" fontId="66" fillId="0" borderId="26" xfId="0" applyNumberFormat="1" applyFont="1" applyFill="1" applyBorder="1" applyAlignment="1">
      <alignment/>
    </xf>
    <xf numFmtId="3" fontId="66" fillId="0" borderId="26" xfId="0" applyNumberFormat="1" applyFont="1" applyBorder="1" applyAlignment="1">
      <alignment/>
    </xf>
    <xf numFmtId="4" fontId="66" fillId="0" borderId="26" xfId="0" applyNumberFormat="1" applyFont="1" applyFill="1" applyBorder="1" applyAlignment="1">
      <alignment horizontal="right"/>
    </xf>
    <xf numFmtId="3" fontId="63" fillId="0" borderId="0" xfId="0" applyNumberFormat="1" applyFont="1" applyAlignment="1">
      <alignment/>
    </xf>
    <xf numFmtId="3" fontId="63" fillId="0" borderId="0" xfId="0" applyNumberFormat="1" applyFont="1" applyBorder="1" applyAlignment="1">
      <alignment/>
    </xf>
    <xf numFmtId="3" fontId="68" fillId="0" borderId="26" xfId="0" applyNumberFormat="1" applyFont="1" applyBorder="1" applyAlignment="1">
      <alignment/>
    </xf>
    <xf numFmtId="3" fontId="68" fillId="0" borderId="26" xfId="0" applyNumberFormat="1" applyFont="1" applyFill="1" applyBorder="1" applyAlignment="1">
      <alignment/>
    </xf>
    <xf numFmtId="4" fontId="68" fillId="0" borderId="26" xfId="0" applyNumberFormat="1" applyFont="1" applyFill="1" applyBorder="1" applyAlignment="1">
      <alignment/>
    </xf>
    <xf numFmtId="3" fontId="66" fillId="0" borderId="0" xfId="0" applyNumberFormat="1" applyFont="1" applyAlignment="1">
      <alignment/>
    </xf>
    <xf numFmtId="3" fontId="66" fillId="0" borderId="28" xfId="0" applyNumberFormat="1" applyFont="1" applyBorder="1" applyAlignment="1">
      <alignment/>
    </xf>
    <xf numFmtId="4" fontId="31" fillId="0" borderId="26" xfId="0" applyNumberFormat="1" applyFont="1" applyBorder="1" applyAlignment="1">
      <alignment/>
    </xf>
    <xf numFmtId="4" fontId="31" fillId="0" borderId="31" xfId="0" applyNumberFormat="1" applyFont="1" applyBorder="1" applyAlignment="1">
      <alignment/>
    </xf>
    <xf numFmtId="3" fontId="33" fillId="33" borderId="16" xfId="0" applyNumberFormat="1" applyFont="1" applyFill="1" applyBorder="1" applyAlignment="1">
      <alignment horizontal="right" vertical="center"/>
    </xf>
    <xf numFmtId="0" fontId="66" fillId="0" borderId="0" xfId="0" applyFont="1" applyAlignment="1">
      <alignment/>
    </xf>
    <xf numFmtId="3" fontId="73" fillId="34" borderId="14" xfId="0" applyNumberFormat="1" applyFont="1" applyFill="1" applyBorder="1" applyAlignment="1">
      <alignment/>
    </xf>
    <xf numFmtId="3" fontId="74" fillId="0" borderId="32" xfId="0" applyNumberFormat="1" applyFont="1" applyBorder="1" applyAlignment="1">
      <alignment horizontal="left"/>
    </xf>
    <xf numFmtId="3" fontId="67" fillId="35" borderId="10" xfId="0" applyNumberFormat="1" applyFont="1" applyFill="1" applyBorder="1" applyAlignment="1">
      <alignment/>
    </xf>
    <xf numFmtId="3" fontId="73" fillId="34" borderId="10" xfId="0" applyNumberFormat="1" applyFont="1" applyFill="1" applyBorder="1" applyAlignment="1">
      <alignment/>
    </xf>
    <xf numFmtId="3" fontId="63" fillId="0" borderId="32" xfId="0" applyNumberFormat="1" applyFont="1" applyBorder="1" applyAlignment="1">
      <alignment horizontal="left"/>
    </xf>
    <xf numFmtId="3" fontId="66" fillId="0" borderId="32" xfId="0" applyNumberFormat="1" applyFont="1" applyBorder="1" applyAlignment="1">
      <alignment horizontal="left"/>
    </xf>
    <xf numFmtId="3" fontId="75" fillId="35" borderId="32" xfId="0" applyNumberFormat="1" applyFont="1" applyFill="1" applyBorder="1" applyAlignment="1">
      <alignment horizontal="left"/>
    </xf>
    <xf numFmtId="3" fontId="66" fillId="0" borderId="35" xfId="0" applyNumberFormat="1" applyFont="1" applyBorder="1" applyAlignment="1">
      <alignment horizontal="left"/>
    </xf>
    <xf numFmtId="3" fontId="76" fillId="0" borderId="35" xfId="0" applyNumberFormat="1" applyFont="1" applyBorder="1" applyAlignment="1">
      <alignment horizontal="left"/>
    </xf>
    <xf numFmtId="3" fontId="77" fillId="0" borderId="26" xfId="0" applyNumberFormat="1" applyFont="1" applyBorder="1" applyAlignment="1">
      <alignment horizontal="left"/>
    </xf>
    <xf numFmtId="3" fontId="66" fillId="0" borderId="33" xfId="0" applyNumberFormat="1" applyFont="1" applyBorder="1" applyAlignment="1">
      <alignment horizontal="left"/>
    </xf>
    <xf numFmtId="3" fontId="66" fillId="0" borderId="0" xfId="0" applyNumberFormat="1" applyFont="1" applyBorder="1" applyAlignment="1">
      <alignment/>
    </xf>
    <xf numFmtId="3" fontId="66" fillId="0" borderId="33" xfId="0" applyNumberFormat="1" applyFont="1" applyBorder="1" applyAlignment="1">
      <alignment horizontal="left"/>
    </xf>
    <xf numFmtId="3" fontId="70" fillId="33" borderId="16" xfId="0" applyNumberFormat="1" applyFont="1" applyFill="1" applyBorder="1" applyAlignment="1">
      <alignment horizontal="right" vertical="center"/>
    </xf>
    <xf numFmtId="3" fontId="66" fillId="0" borderId="29" xfId="0" applyNumberFormat="1" applyFont="1" applyBorder="1" applyAlignment="1">
      <alignment/>
    </xf>
    <xf numFmtId="3" fontId="66" fillId="0" borderId="35" xfId="0" applyNumberFormat="1" applyFont="1" applyBorder="1" applyAlignment="1">
      <alignment horizontal="left"/>
    </xf>
    <xf numFmtId="3" fontId="0" fillId="0" borderId="20" xfId="0" applyNumberFormat="1" applyFont="1" applyFill="1" applyBorder="1" applyAlignment="1">
      <alignment horizontal="left" indent="1"/>
    </xf>
    <xf numFmtId="0" fontId="0" fillId="0" borderId="21" xfId="0" applyFont="1" applyFill="1" applyBorder="1" applyAlignment="1">
      <alignment/>
    </xf>
    <xf numFmtId="4" fontId="46" fillId="0" borderId="31" xfId="0" applyNumberFormat="1" applyFont="1" applyFill="1" applyBorder="1" applyAlignment="1">
      <alignment horizontal="right"/>
    </xf>
    <xf numFmtId="4" fontId="56" fillId="0" borderId="31" xfId="0" applyNumberFormat="1" applyFont="1" applyFill="1" applyBorder="1" applyAlignment="1">
      <alignment horizontal="right"/>
    </xf>
    <xf numFmtId="4" fontId="31" fillId="0" borderId="31" xfId="0" applyNumberFormat="1" applyFont="1" applyFill="1" applyBorder="1" applyAlignment="1">
      <alignment horizontal="right"/>
    </xf>
    <xf numFmtId="49" fontId="78" fillId="0" borderId="12" xfId="0" applyNumberFormat="1" applyFont="1" applyBorder="1" applyAlignment="1" applyProtection="1">
      <alignment horizontal="center" vertical="center" wrapText="1"/>
      <protection hidden="1"/>
    </xf>
    <xf numFmtId="3" fontId="2" fillId="0" borderId="36" xfId="0" applyNumberFormat="1" applyFont="1" applyBorder="1" applyAlignment="1">
      <alignment horizontal="center" vertical="center"/>
    </xf>
    <xf numFmtId="4" fontId="22" fillId="36" borderId="12" xfId="0" applyNumberFormat="1" applyFont="1" applyFill="1" applyBorder="1" applyAlignment="1">
      <alignment/>
    </xf>
    <xf numFmtId="4" fontId="79" fillId="36" borderId="10" xfId="0" applyNumberFormat="1" applyFont="1" applyFill="1" applyBorder="1" applyAlignment="1">
      <alignment vertical="distributed"/>
    </xf>
    <xf numFmtId="4" fontId="57" fillId="34" borderId="14" xfId="0" applyNumberFormat="1" applyFont="1" applyFill="1" applyBorder="1" applyAlignment="1">
      <alignment/>
    </xf>
    <xf numFmtId="4" fontId="59" fillId="35" borderId="10" xfId="0" applyNumberFormat="1" applyFont="1" applyFill="1" applyBorder="1" applyAlignment="1">
      <alignment/>
    </xf>
    <xf numFmtId="4" fontId="57" fillId="34" borderId="10" xfId="0" applyNumberFormat="1" applyFont="1" applyFill="1" applyBorder="1" applyAlignment="1">
      <alignment/>
    </xf>
    <xf numFmtId="4" fontId="59" fillId="35" borderId="26" xfId="0" applyNumberFormat="1" applyFont="1" applyFill="1" applyBorder="1" applyAlignment="1">
      <alignment/>
    </xf>
    <xf numFmtId="4" fontId="56" fillId="0" borderId="29" xfId="0" applyNumberFormat="1" applyFont="1" applyBorder="1" applyAlignment="1">
      <alignment/>
    </xf>
    <xf numFmtId="4" fontId="56" fillId="0" borderId="31" xfId="0" applyNumberFormat="1" applyFont="1" applyBorder="1" applyAlignment="1">
      <alignment/>
    </xf>
    <xf numFmtId="4" fontId="60" fillId="33" borderId="16" xfId="0" applyNumberFormat="1" applyFont="1" applyFill="1" applyBorder="1" applyAlignment="1">
      <alignment horizontal="right" vertical="center"/>
    </xf>
    <xf numFmtId="4" fontId="37" fillId="33" borderId="12" xfId="0" applyNumberFormat="1" applyFont="1" applyFill="1" applyBorder="1" applyAlignment="1">
      <alignment/>
    </xf>
    <xf numFmtId="4" fontId="41" fillId="33" borderId="16" xfId="0" applyNumberFormat="1" applyFont="1" applyFill="1" applyBorder="1" applyAlignment="1">
      <alignment/>
    </xf>
    <xf numFmtId="4" fontId="38" fillId="34" borderId="10" xfId="0" applyNumberFormat="1" applyFont="1" applyFill="1" applyBorder="1" applyAlignment="1">
      <alignment/>
    </xf>
    <xf numFmtId="4" fontId="39" fillId="34" borderId="10" xfId="0" applyNumberFormat="1" applyFont="1" applyFill="1" applyBorder="1" applyAlignment="1">
      <alignment/>
    </xf>
    <xf numFmtId="4" fontId="52" fillId="37" borderId="37" xfId="0" applyNumberFormat="1" applyFont="1" applyFill="1" applyBorder="1" applyAlignment="1">
      <alignment horizontal="right"/>
    </xf>
    <xf numFmtId="4" fontId="37" fillId="34" borderId="26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3" fontId="66" fillId="0" borderId="14" xfId="0" applyNumberFormat="1" applyFont="1" applyFill="1" applyBorder="1" applyAlignment="1">
      <alignment/>
    </xf>
    <xf numFmtId="3" fontId="67" fillId="35" borderId="14" xfId="0" applyNumberFormat="1" applyFont="1" applyFill="1" applyBorder="1" applyAlignment="1">
      <alignment/>
    </xf>
    <xf numFmtId="3" fontId="73" fillId="35" borderId="14" xfId="0" applyNumberFormat="1" applyFont="1" applyFill="1" applyBorder="1" applyAlignment="1">
      <alignment/>
    </xf>
    <xf numFmtId="3" fontId="73" fillId="34" borderId="26" xfId="0" applyNumberFormat="1" applyFont="1" applyFill="1" applyBorder="1" applyAlignment="1">
      <alignment/>
    </xf>
    <xf numFmtId="3" fontId="67" fillId="35" borderId="26" xfId="0" applyNumberFormat="1" applyFont="1" applyFill="1" applyBorder="1" applyAlignment="1">
      <alignment/>
    </xf>
    <xf numFmtId="3" fontId="80" fillId="35" borderId="10" xfId="0" applyNumberFormat="1" applyFont="1" applyFill="1" applyBorder="1" applyAlignment="1">
      <alignment/>
    </xf>
    <xf numFmtId="3" fontId="52" fillId="33" borderId="15" xfId="0" applyNumberFormat="1" applyFont="1" applyFill="1" applyBorder="1" applyAlignment="1">
      <alignment horizontal="left"/>
    </xf>
    <xf numFmtId="0" fontId="52" fillId="33" borderId="16" xfId="0" applyFont="1" applyFill="1" applyBorder="1" applyAlignment="1">
      <alignment/>
    </xf>
    <xf numFmtId="4" fontId="52" fillId="33" borderId="16" xfId="0" applyNumberFormat="1" applyFont="1" applyFill="1" applyBorder="1" applyAlignment="1">
      <alignment/>
    </xf>
    <xf numFmtId="0" fontId="52" fillId="0" borderId="0" xfId="0" applyFont="1" applyAlignment="1">
      <alignment/>
    </xf>
    <xf numFmtId="3" fontId="70" fillId="33" borderId="26" xfId="0" applyNumberFormat="1" applyFont="1" applyFill="1" applyBorder="1" applyAlignment="1">
      <alignment/>
    </xf>
    <xf numFmtId="3" fontId="62" fillId="33" borderId="15" xfId="0" applyNumberFormat="1" applyFont="1" applyFill="1" applyBorder="1" applyAlignment="1">
      <alignment horizontal="left" indent="1"/>
    </xf>
    <xf numFmtId="0" fontId="81" fillId="33" borderId="16" xfId="0" applyFont="1" applyFill="1" applyBorder="1" applyAlignment="1">
      <alignment horizontal="right"/>
    </xf>
    <xf numFmtId="3" fontId="62" fillId="33" borderId="16" xfId="0" applyNumberFormat="1" applyFont="1" applyFill="1" applyBorder="1" applyAlignment="1">
      <alignment/>
    </xf>
    <xf numFmtId="4" fontId="62" fillId="33" borderId="16" xfId="0" applyNumberFormat="1" applyFont="1" applyFill="1" applyBorder="1" applyAlignment="1">
      <alignment/>
    </xf>
    <xf numFmtId="3" fontId="82" fillId="0" borderId="32" xfId="0" applyNumberFormat="1" applyFont="1" applyBorder="1" applyAlignment="1">
      <alignment horizontal="left"/>
    </xf>
    <xf numFmtId="3" fontId="52" fillId="37" borderId="37" xfId="0" applyNumberFormat="1" applyFont="1" applyFill="1" applyBorder="1" applyAlignment="1">
      <alignment horizontal="right"/>
    </xf>
    <xf numFmtId="3" fontId="83" fillId="38" borderId="17" xfId="0" applyNumberFormat="1" applyFont="1" applyFill="1" applyBorder="1" applyAlignment="1">
      <alignment horizontal="left"/>
    </xf>
    <xf numFmtId="0" fontId="84" fillId="38" borderId="10" xfId="0" applyFont="1" applyFill="1" applyBorder="1" applyAlignment="1">
      <alignment/>
    </xf>
    <xf numFmtId="4" fontId="84" fillId="38" borderId="10" xfId="0" applyNumberFormat="1" applyFont="1" applyFill="1" applyBorder="1" applyAlignment="1">
      <alignment/>
    </xf>
    <xf numFmtId="0" fontId="83" fillId="0" borderId="0" xfId="0" applyFont="1" applyAlignment="1">
      <alignment/>
    </xf>
    <xf numFmtId="3" fontId="65" fillId="34" borderId="32" xfId="0" applyNumberFormat="1" applyFont="1" applyFill="1" applyBorder="1" applyAlignment="1">
      <alignment/>
    </xf>
    <xf numFmtId="3" fontId="67" fillId="34" borderId="32" xfId="0" applyNumberFormat="1" applyFont="1" applyFill="1" applyBorder="1" applyAlignment="1">
      <alignment/>
    </xf>
    <xf numFmtId="3" fontId="52" fillId="37" borderId="38" xfId="0" applyNumberFormat="1" applyFont="1" applyFill="1" applyBorder="1" applyAlignment="1">
      <alignment horizontal="right"/>
    </xf>
    <xf numFmtId="49" fontId="6" fillId="34" borderId="13" xfId="0" applyNumberFormat="1" applyFont="1" applyFill="1" applyBorder="1" applyAlignment="1">
      <alignment/>
    </xf>
    <xf numFmtId="0" fontId="6" fillId="34" borderId="14" xfId="0" applyFont="1" applyFill="1" applyBorder="1" applyAlignment="1">
      <alignment/>
    </xf>
    <xf numFmtId="3" fontId="45" fillId="34" borderId="14" xfId="0" applyNumberFormat="1" applyFont="1" applyFill="1" applyBorder="1" applyAlignment="1">
      <alignment/>
    </xf>
    <xf numFmtId="4" fontId="38" fillId="34" borderId="14" xfId="0" applyNumberFormat="1" applyFont="1" applyFill="1" applyBorder="1" applyAlignment="1">
      <alignment/>
    </xf>
    <xf numFmtId="3" fontId="30" fillId="34" borderId="14" xfId="0" applyNumberFormat="1" applyFont="1" applyFill="1" applyBorder="1" applyAlignment="1">
      <alignment/>
    </xf>
    <xf numFmtId="3" fontId="65" fillId="34" borderId="14" xfId="0" applyNumberFormat="1" applyFont="1" applyFill="1" applyBorder="1" applyAlignment="1">
      <alignment/>
    </xf>
    <xf numFmtId="3" fontId="65" fillId="34" borderId="35" xfId="0" applyNumberFormat="1" applyFont="1" applyFill="1" applyBorder="1" applyAlignment="1">
      <alignment/>
    </xf>
    <xf numFmtId="49" fontId="1" fillId="39" borderId="11" xfId="0" applyNumberFormat="1" applyFont="1" applyFill="1" applyBorder="1" applyAlignment="1">
      <alignment horizontal="left"/>
    </xf>
    <xf numFmtId="0" fontId="1" fillId="39" borderId="12" xfId="0" applyFont="1" applyFill="1" applyBorder="1" applyAlignment="1">
      <alignment/>
    </xf>
    <xf numFmtId="3" fontId="44" fillId="39" borderId="12" xfId="0" applyNumberFormat="1" applyFont="1" applyFill="1" applyBorder="1" applyAlignment="1">
      <alignment/>
    </xf>
    <xf numFmtId="4" fontId="37" fillId="39" borderId="12" xfId="0" applyNumberFormat="1" applyFont="1" applyFill="1" applyBorder="1" applyAlignment="1">
      <alignment/>
    </xf>
    <xf numFmtId="3" fontId="29" fillId="39" borderId="12" xfId="0" applyNumberFormat="1" applyFont="1" applyFill="1" applyBorder="1" applyAlignment="1">
      <alignment/>
    </xf>
    <xf numFmtId="3" fontId="64" fillId="39" borderId="12" xfId="0" applyNumberFormat="1" applyFont="1" applyFill="1" applyBorder="1" applyAlignment="1">
      <alignment/>
    </xf>
    <xf numFmtId="3" fontId="64" fillId="39" borderId="36" xfId="0" applyNumberFormat="1" applyFont="1" applyFill="1" applyBorder="1" applyAlignment="1">
      <alignment/>
    </xf>
    <xf numFmtId="49" fontId="0" fillId="0" borderId="20" xfId="0" applyNumberFormat="1" applyFont="1" applyBorder="1" applyAlignment="1">
      <alignment horizontal="left" indent="1"/>
    </xf>
    <xf numFmtId="3" fontId="46" fillId="0" borderId="21" xfId="0" applyNumberFormat="1" applyFont="1" applyFill="1" applyBorder="1" applyAlignment="1">
      <alignment/>
    </xf>
    <xf numFmtId="4" fontId="56" fillId="0" borderId="31" xfId="0" applyNumberFormat="1" applyFont="1" applyFill="1" applyBorder="1" applyAlignment="1">
      <alignment/>
    </xf>
    <xf numFmtId="3" fontId="31" fillId="0" borderId="31" xfId="0" applyNumberFormat="1" applyFont="1" applyFill="1" applyBorder="1" applyAlignment="1">
      <alignment/>
    </xf>
    <xf numFmtId="3" fontId="66" fillId="0" borderId="31" xfId="0" applyNumberFormat="1" applyFont="1" applyFill="1" applyBorder="1" applyAlignment="1">
      <alignment/>
    </xf>
    <xf numFmtId="3" fontId="66" fillId="0" borderId="33" xfId="0" applyNumberFormat="1" applyFont="1" applyFill="1" applyBorder="1" applyAlignment="1">
      <alignment horizontal="left"/>
    </xf>
    <xf numFmtId="49" fontId="6" fillId="34" borderId="13" xfId="0" applyNumberFormat="1" applyFont="1" applyFill="1" applyBorder="1" applyAlignment="1">
      <alignment/>
    </xf>
    <xf numFmtId="0" fontId="6" fillId="34" borderId="14" xfId="0" applyFont="1" applyFill="1" applyBorder="1" applyAlignment="1">
      <alignment/>
    </xf>
    <xf numFmtId="49" fontId="1" fillId="39" borderId="11" xfId="0" applyNumberFormat="1" applyFont="1" applyFill="1" applyBorder="1" applyAlignment="1">
      <alignment/>
    </xf>
    <xf numFmtId="3" fontId="0" fillId="0" borderId="20" xfId="0" applyNumberFormat="1" applyFont="1" applyBorder="1" applyAlignment="1">
      <alignment horizontal="left" indent="1"/>
    </xf>
    <xf numFmtId="0" fontId="0" fillId="0" borderId="21" xfId="0" applyFont="1" applyBorder="1" applyAlignment="1">
      <alignment/>
    </xf>
    <xf numFmtId="3" fontId="66" fillId="0" borderId="31" xfId="0" applyNumberFormat="1" applyFont="1" applyBorder="1" applyAlignment="1">
      <alignment/>
    </xf>
    <xf numFmtId="3" fontId="0" fillId="0" borderId="20" xfId="0" applyNumberFormat="1" applyFont="1" applyBorder="1" applyAlignment="1">
      <alignment horizontal="left" indent="1"/>
    </xf>
    <xf numFmtId="49" fontId="0" fillId="0" borderId="20" xfId="0" applyNumberFormat="1" applyFont="1" applyFill="1" applyBorder="1" applyAlignment="1">
      <alignment horizontal="left" indent="1"/>
    </xf>
    <xf numFmtId="0" fontId="4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 wrapText="1"/>
    </xf>
    <xf numFmtId="4" fontId="27" fillId="0" borderId="40" xfId="0" applyNumberFormat="1" applyFont="1" applyBorder="1" applyAlignment="1">
      <alignment horizontal="center" vertical="center" wrapText="1"/>
    </xf>
    <xf numFmtId="49" fontId="78" fillId="0" borderId="40" xfId="0" applyNumberFormat="1" applyFont="1" applyBorder="1" applyAlignment="1" applyProtection="1">
      <alignment horizontal="center" vertical="center" wrapText="1"/>
      <protection hidden="1"/>
    </xf>
    <xf numFmtId="0" fontId="28" fillId="0" borderId="40" xfId="0" applyFont="1" applyBorder="1" applyAlignment="1">
      <alignment horizontal="center" vertical="center" wrapText="1"/>
    </xf>
    <xf numFmtId="3" fontId="2" fillId="0" borderId="41" xfId="0" applyNumberFormat="1" applyFont="1" applyBorder="1" applyAlignment="1">
      <alignment horizontal="center" vertical="center"/>
    </xf>
    <xf numFmtId="3" fontId="19" fillId="0" borderId="42" xfId="0" applyNumberFormat="1" applyFont="1" applyBorder="1" applyAlignment="1">
      <alignment horizontal="left" indent="1"/>
    </xf>
    <xf numFmtId="0" fontId="19" fillId="0" borderId="20" xfId="0" applyFont="1" applyBorder="1" applyAlignment="1">
      <alignment/>
    </xf>
    <xf numFmtId="3" fontId="50" fillId="0" borderId="31" xfId="0" applyNumberFormat="1" applyFont="1" applyBorder="1" applyAlignment="1">
      <alignment/>
    </xf>
    <xf numFmtId="4" fontId="61" fillId="0" borderId="31" xfId="0" applyNumberFormat="1" applyFont="1" applyBorder="1" applyAlignment="1">
      <alignment/>
    </xf>
    <xf numFmtId="3" fontId="35" fillId="0" borderId="31" xfId="0" applyNumberFormat="1" applyFont="1" applyBorder="1" applyAlignment="1">
      <alignment/>
    </xf>
    <xf numFmtId="3" fontId="68" fillId="0" borderId="31" xfId="0" applyNumberFormat="1" applyFont="1" applyBorder="1" applyAlignment="1">
      <alignment/>
    </xf>
    <xf numFmtId="4" fontId="50" fillId="0" borderId="31" xfId="0" applyNumberFormat="1" applyFont="1" applyFill="1" applyBorder="1" applyAlignment="1">
      <alignment/>
    </xf>
    <xf numFmtId="4" fontId="61" fillId="0" borderId="31" xfId="0" applyNumberFormat="1" applyFont="1" applyFill="1" applyBorder="1" applyAlignment="1">
      <alignment/>
    </xf>
    <xf numFmtId="4" fontId="35" fillId="0" borderId="31" xfId="0" applyNumberFormat="1" applyFont="1" applyFill="1" applyBorder="1" applyAlignment="1">
      <alignment/>
    </xf>
    <xf numFmtId="4" fontId="68" fillId="0" borderId="31" xfId="0" applyNumberFormat="1" applyFont="1" applyFill="1" applyBorder="1" applyAlignment="1">
      <alignment/>
    </xf>
    <xf numFmtId="3" fontId="19" fillId="0" borderId="43" xfId="0" applyNumberFormat="1" applyFont="1" applyBorder="1" applyAlignment="1">
      <alignment horizontal="left" indent="1"/>
    </xf>
    <xf numFmtId="49" fontId="6" fillId="34" borderId="13" xfId="0" applyNumberFormat="1" applyFont="1" applyFill="1" applyBorder="1" applyAlignment="1">
      <alignment horizontal="left"/>
    </xf>
    <xf numFmtId="49" fontId="1" fillId="34" borderId="23" xfId="0" applyNumberFormat="1" applyFont="1" applyFill="1" applyBorder="1" applyAlignment="1">
      <alignment/>
    </xf>
    <xf numFmtId="0" fontId="1" fillId="34" borderId="13" xfId="0" applyFont="1" applyFill="1" applyBorder="1" applyAlignment="1">
      <alignment/>
    </xf>
    <xf numFmtId="3" fontId="44" fillId="34" borderId="29" xfId="0" applyNumberFormat="1" applyFont="1" applyFill="1" applyBorder="1" applyAlignment="1">
      <alignment/>
    </xf>
    <xf numFmtId="4" fontId="37" fillId="34" borderId="29" xfId="0" applyNumberFormat="1" applyFont="1" applyFill="1" applyBorder="1" applyAlignment="1">
      <alignment/>
    </xf>
    <xf numFmtId="3" fontId="29" fillId="34" borderId="29" xfId="0" applyNumberFormat="1" applyFont="1" applyFill="1" applyBorder="1" applyAlignment="1">
      <alignment/>
    </xf>
    <xf numFmtId="3" fontId="64" fillId="34" borderId="29" xfId="0" applyNumberFormat="1" applyFont="1" applyFill="1" applyBorder="1" applyAlignment="1">
      <alignment/>
    </xf>
    <xf numFmtId="49" fontId="1" fillId="34" borderId="23" xfId="0" applyNumberFormat="1" applyFont="1" applyFill="1" applyBorder="1" applyAlignment="1">
      <alignment horizontal="left"/>
    </xf>
    <xf numFmtId="0" fontId="1" fillId="34" borderId="13" xfId="0" applyFont="1" applyFill="1" applyBorder="1" applyAlignment="1">
      <alignment/>
    </xf>
    <xf numFmtId="0" fontId="6" fillId="34" borderId="44" xfId="0" applyFont="1" applyFill="1" applyBorder="1" applyAlignment="1">
      <alignment/>
    </xf>
    <xf numFmtId="4" fontId="6" fillId="34" borderId="14" xfId="0" applyNumberFormat="1" applyFont="1" applyFill="1" applyBorder="1" applyAlignment="1">
      <alignment/>
    </xf>
    <xf numFmtId="49" fontId="16" fillId="39" borderId="18" xfId="0" applyNumberFormat="1" applyFont="1" applyFill="1" applyBorder="1" applyAlignment="1">
      <alignment horizontal="left"/>
    </xf>
    <xf numFmtId="0" fontId="16" fillId="39" borderId="11" xfId="0" applyFont="1" applyFill="1" applyBorder="1" applyAlignment="1">
      <alignment/>
    </xf>
    <xf numFmtId="3" fontId="49" fillId="39" borderId="45" xfId="0" applyNumberFormat="1" applyFont="1" applyFill="1" applyBorder="1" applyAlignment="1">
      <alignment/>
    </xf>
    <xf numFmtId="4" fontId="40" fillId="39" borderId="45" xfId="0" applyNumberFormat="1" applyFont="1" applyFill="1" applyBorder="1" applyAlignment="1">
      <alignment/>
    </xf>
    <xf numFmtId="3" fontId="34" fillId="39" borderId="45" xfId="0" applyNumberFormat="1" applyFont="1" applyFill="1" applyBorder="1" applyAlignment="1">
      <alignment/>
    </xf>
    <xf numFmtId="3" fontId="71" fillId="39" borderId="45" xfId="0" applyNumberFormat="1" applyFont="1" applyFill="1" applyBorder="1" applyAlignment="1">
      <alignment/>
    </xf>
    <xf numFmtId="3" fontId="71" fillId="39" borderId="36" xfId="0" applyNumberFormat="1" applyFont="1" applyFill="1" applyBorder="1" applyAlignment="1">
      <alignment/>
    </xf>
    <xf numFmtId="4" fontId="42" fillId="39" borderId="45" xfId="0" applyNumberFormat="1" applyFont="1" applyFill="1" applyBorder="1" applyAlignment="1">
      <alignment/>
    </xf>
    <xf numFmtId="49" fontId="1" fillId="39" borderId="46" xfId="0" applyNumberFormat="1" applyFont="1" applyFill="1" applyBorder="1" applyAlignment="1">
      <alignment horizontal="left"/>
    </xf>
    <xf numFmtId="0" fontId="1" fillId="39" borderId="47" xfId="0" applyFont="1" applyFill="1" applyBorder="1" applyAlignment="1">
      <alignment/>
    </xf>
    <xf numFmtId="3" fontId="10" fillId="34" borderId="13" xfId="0" applyNumberFormat="1" applyFont="1" applyFill="1" applyBorder="1" applyAlignment="1">
      <alignment horizontal="left" indent="1"/>
    </xf>
    <xf numFmtId="0" fontId="6" fillId="34" borderId="14" xfId="0" applyFont="1" applyFill="1" applyBorder="1" applyAlignment="1">
      <alignment horizontal="left"/>
    </xf>
    <xf numFmtId="4" fontId="45" fillId="34" borderId="14" xfId="0" applyNumberFormat="1" applyFont="1" applyFill="1" applyBorder="1" applyAlignment="1">
      <alignment horizontal="right"/>
    </xf>
    <xf numFmtId="4" fontId="38" fillId="34" borderId="14" xfId="0" applyNumberFormat="1" applyFont="1" applyFill="1" applyBorder="1" applyAlignment="1">
      <alignment horizontal="right"/>
    </xf>
    <xf numFmtId="3" fontId="30" fillId="34" borderId="14" xfId="0" applyNumberFormat="1" applyFont="1" applyFill="1" applyBorder="1" applyAlignment="1">
      <alignment horizontal="right"/>
    </xf>
    <xf numFmtId="3" fontId="65" fillId="34" borderId="14" xfId="0" applyNumberFormat="1" applyFont="1" applyFill="1" applyBorder="1" applyAlignment="1">
      <alignment horizontal="right"/>
    </xf>
    <xf numFmtId="3" fontId="65" fillId="34" borderId="35" xfId="0" applyNumberFormat="1" applyFont="1" applyFill="1" applyBorder="1" applyAlignment="1">
      <alignment horizontal="right"/>
    </xf>
    <xf numFmtId="3" fontId="51" fillId="33" borderId="11" xfId="0" applyNumberFormat="1" applyFont="1" applyFill="1" applyBorder="1" applyAlignment="1">
      <alignment vertical="distributed"/>
    </xf>
    <xf numFmtId="0" fontId="52" fillId="33" borderId="12" xfId="0" applyFont="1" applyFill="1" applyBorder="1" applyAlignment="1">
      <alignment vertical="distributed"/>
    </xf>
    <xf numFmtId="3" fontId="52" fillId="33" borderId="12" xfId="0" applyNumberFormat="1" applyFont="1" applyFill="1" applyBorder="1" applyAlignment="1">
      <alignment vertical="distributed"/>
    </xf>
    <xf numFmtId="4" fontId="52" fillId="33" borderId="12" xfId="0" applyNumberFormat="1" applyFont="1" applyFill="1" applyBorder="1" applyAlignment="1">
      <alignment vertical="distributed"/>
    </xf>
    <xf numFmtId="3" fontId="52" fillId="33" borderId="36" xfId="0" applyNumberFormat="1" applyFont="1" applyFill="1" applyBorder="1" applyAlignment="1">
      <alignment vertical="distributed"/>
    </xf>
    <xf numFmtId="0" fontId="51" fillId="0" borderId="0" xfId="0" applyFont="1" applyAlignment="1">
      <alignment vertical="distributed"/>
    </xf>
    <xf numFmtId="3" fontId="66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26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1" fillId="36" borderId="26" xfId="0" applyFont="1" applyFill="1" applyBorder="1" applyAlignment="1">
      <alignment horizontal="left" vertical="distributed"/>
    </xf>
    <xf numFmtId="0" fontId="21" fillId="36" borderId="22" xfId="0" applyFont="1" applyFill="1" applyBorder="1" applyAlignment="1">
      <alignment horizontal="left" vertical="distributed"/>
    </xf>
    <xf numFmtId="0" fontId="14" fillId="0" borderId="0" xfId="0" applyFont="1" applyBorder="1" applyAlignment="1">
      <alignment horizontal="center"/>
    </xf>
    <xf numFmtId="0" fontId="14" fillId="0" borderId="4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21" fillId="36" borderId="18" xfId="0" applyFont="1" applyFill="1" applyBorder="1" applyAlignment="1">
      <alignment horizontal="left"/>
    </xf>
    <xf numFmtId="0" fontId="21" fillId="36" borderId="47" xfId="0" applyFont="1" applyFill="1" applyBorder="1" applyAlignment="1">
      <alignment horizontal="left"/>
    </xf>
    <xf numFmtId="0" fontId="1" fillId="0" borderId="0" xfId="0" applyFont="1" applyAlignment="1">
      <alignment horizontal="center" shrinkToFit="1"/>
    </xf>
    <xf numFmtId="0" fontId="8" fillId="0" borderId="0" xfId="0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"/>
  <sheetViews>
    <sheetView tabSelected="1" view="pageBreakPreview" zoomScaleNormal="90" zoomScaleSheetLayoutView="100" zoomScalePageLayoutView="0" workbookViewId="0" topLeftCell="A1">
      <selection activeCell="A79" sqref="A79:G79"/>
    </sheetView>
  </sheetViews>
  <sheetFormatPr defaultColWidth="9.140625" defaultRowHeight="12.75"/>
  <cols>
    <col min="1" max="1" width="12.00390625" style="0" customWidth="1"/>
    <col min="2" max="2" width="49.7109375" style="0" customWidth="1"/>
    <col min="3" max="3" width="18.8515625" style="105" customWidth="1"/>
    <col min="4" max="4" width="19.00390625" style="133" customWidth="1"/>
    <col min="5" max="5" width="15.57421875" style="90" customWidth="1"/>
    <col min="6" max="6" width="17.28125" style="181" customWidth="1"/>
    <col min="7" max="7" width="29.7109375" style="162" customWidth="1"/>
  </cols>
  <sheetData>
    <row r="1" spans="1:9" ht="23.25">
      <c r="A1" s="333" t="s">
        <v>370</v>
      </c>
      <c r="B1" s="333"/>
      <c r="C1" s="333"/>
      <c r="D1" s="333"/>
      <c r="E1" s="333"/>
      <c r="F1" s="333"/>
      <c r="G1" s="333"/>
      <c r="H1" s="333"/>
      <c r="I1" s="333"/>
    </row>
    <row r="2" spans="1:7" s="57" customFormat="1" ht="20.25">
      <c r="A2" s="334" t="s">
        <v>330</v>
      </c>
      <c r="B2" s="334"/>
      <c r="C2" s="334"/>
      <c r="D2" s="334"/>
      <c r="E2" s="334"/>
      <c r="F2" s="334"/>
      <c r="G2" s="334"/>
    </row>
    <row r="3" spans="1:7" s="57" customFormat="1" ht="20.25">
      <c r="A3" s="334" t="s">
        <v>1</v>
      </c>
      <c r="B3" s="334"/>
      <c r="C3" s="334"/>
      <c r="D3" s="334"/>
      <c r="E3" s="334"/>
      <c r="F3" s="334"/>
      <c r="G3" s="334"/>
    </row>
    <row r="4" spans="1:8" ht="15.75" customHeight="1">
      <c r="A4" s="335" t="s">
        <v>0</v>
      </c>
      <c r="B4" s="335"/>
      <c r="C4" s="117"/>
      <c r="E4" s="127"/>
      <c r="F4" s="186"/>
      <c r="G4" s="331"/>
      <c r="H4" s="331"/>
    </row>
    <row r="5" spans="1:8" ht="16.5" thickBot="1">
      <c r="A5" s="332"/>
      <c r="B5" s="332"/>
      <c r="C5" s="117"/>
      <c r="E5" s="127"/>
      <c r="F5" s="186"/>
      <c r="G5" s="331"/>
      <c r="H5" s="331"/>
    </row>
    <row r="6" spans="1:7" s="1" customFormat="1" ht="53.25" thickBot="1">
      <c r="A6" s="11" t="s">
        <v>3</v>
      </c>
      <c r="B6" s="12" t="s">
        <v>2</v>
      </c>
      <c r="C6" s="92" t="s">
        <v>293</v>
      </c>
      <c r="D6" s="134" t="s">
        <v>388</v>
      </c>
      <c r="E6" s="208" t="s">
        <v>391</v>
      </c>
      <c r="F6" s="107" t="s">
        <v>371</v>
      </c>
      <c r="G6" s="209" t="s">
        <v>372</v>
      </c>
    </row>
    <row r="7" spans="1:7" s="42" customFormat="1" ht="15">
      <c r="A7" s="40"/>
      <c r="B7" s="41" t="s">
        <v>13</v>
      </c>
      <c r="C7" s="118">
        <f>C8+C10+C14</f>
        <v>395379</v>
      </c>
      <c r="D7" s="212">
        <f>D8+D10+D14</f>
        <v>313877.6</v>
      </c>
      <c r="E7" s="212">
        <f>E8+E10+E14</f>
        <v>1205</v>
      </c>
      <c r="F7" s="187">
        <f>C7+E7</f>
        <v>396584</v>
      </c>
      <c r="G7" s="187"/>
    </row>
    <row r="8" spans="1:7" s="22" customFormat="1" ht="12.75">
      <c r="A8" s="47">
        <v>111003</v>
      </c>
      <c r="B8" s="48" t="s">
        <v>4</v>
      </c>
      <c r="C8" s="119">
        <v>369146</v>
      </c>
      <c r="D8" s="135">
        <v>289623.59</v>
      </c>
      <c r="E8" s="128"/>
      <c r="F8" s="226">
        <f aca="true" t="shared" si="0" ref="F8:F16">C8+E8</f>
        <v>369146</v>
      </c>
      <c r="G8" s="188"/>
    </row>
    <row r="9" spans="1:7" s="22" customFormat="1" ht="12.75">
      <c r="A9" s="47"/>
      <c r="B9" s="48" t="s">
        <v>5</v>
      </c>
      <c r="C9" s="119"/>
      <c r="D9" s="135"/>
      <c r="E9" s="128"/>
      <c r="F9" s="226"/>
      <c r="G9" s="188"/>
    </row>
    <row r="10" spans="1:7" s="29" customFormat="1" ht="14.25">
      <c r="A10" s="45">
        <v>121</v>
      </c>
      <c r="B10" s="46" t="s">
        <v>6</v>
      </c>
      <c r="C10" s="120">
        <f>SUM(C11:C13)</f>
        <v>16006</v>
      </c>
      <c r="D10" s="213">
        <f>SUM(D11:D13)</f>
        <v>12751.98</v>
      </c>
      <c r="E10" s="213">
        <f>SUM(E11:E13)</f>
        <v>0</v>
      </c>
      <c r="F10" s="227">
        <f t="shared" si="0"/>
        <v>16006</v>
      </c>
      <c r="G10" s="189"/>
    </row>
    <row r="11" spans="1:7" s="50" customFormat="1" ht="12.75">
      <c r="A11" s="49">
        <v>121001</v>
      </c>
      <c r="B11" s="34" t="s">
        <v>7</v>
      </c>
      <c r="C11" s="96">
        <v>6971</v>
      </c>
      <c r="D11" s="136">
        <v>4722.7</v>
      </c>
      <c r="E11" s="109"/>
      <c r="F11" s="226">
        <f t="shared" si="0"/>
        <v>6971</v>
      </c>
      <c r="G11" s="157"/>
    </row>
    <row r="12" spans="1:7" s="50" customFormat="1" ht="12.75">
      <c r="A12" s="51">
        <v>121002</v>
      </c>
      <c r="B12" s="52" t="s">
        <v>8</v>
      </c>
      <c r="C12" s="96">
        <v>8963</v>
      </c>
      <c r="D12" s="136">
        <v>7956.78</v>
      </c>
      <c r="E12" s="109"/>
      <c r="F12" s="226">
        <f t="shared" si="0"/>
        <v>8963</v>
      </c>
      <c r="G12" s="157"/>
    </row>
    <row r="13" spans="1:7" s="50" customFormat="1" ht="12.75">
      <c r="A13" s="51">
        <v>121003</v>
      </c>
      <c r="B13" s="52" t="s">
        <v>9</v>
      </c>
      <c r="C13" s="96">
        <v>72</v>
      </c>
      <c r="D13" s="136">
        <v>72.5</v>
      </c>
      <c r="E13" s="109"/>
      <c r="F13" s="226">
        <f t="shared" si="0"/>
        <v>72</v>
      </c>
      <c r="G13" s="157"/>
    </row>
    <row r="14" spans="1:7" s="29" customFormat="1" ht="15">
      <c r="A14" s="45">
        <v>133</v>
      </c>
      <c r="B14" s="46" t="s">
        <v>10</v>
      </c>
      <c r="C14" s="120">
        <f>SUM(C15:C17)</f>
        <v>10227</v>
      </c>
      <c r="D14" s="213">
        <f>SUM(D15:D17)</f>
        <v>11502.029999999999</v>
      </c>
      <c r="E14" s="213">
        <f>SUM(E15:E17)</f>
        <v>1205</v>
      </c>
      <c r="F14" s="228">
        <f t="shared" si="0"/>
        <v>11432</v>
      </c>
      <c r="G14" s="189"/>
    </row>
    <row r="15" spans="1:7" s="50" customFormat="1" ht="12.75">
      <c r="A15" s="49">
        <v>133001</v>
      </c>
      <c r="B15" s="34" t="s">
        <v>11</v>
      </c>
      <c r="C15" s="96">
        <v>797</v>
      </c>
      <c r="D15" s="136">
        <v>752.79</v>
      </c>
      <c r="E15" s="109"/>
      <c r="F15" s="226">
        <f t="shared" si="0"/>
        <v>797</v>
      </c>
      <c r="G15" s="157"/>
    </row>
    <row r="16" spans="1:7" s="50" customFormat="1" ht="12.75">
      <c r="A16" s="51">
        <v>133012</v>
      </c>
      <c r="B16" s="52" t="s">
        <v>369</v>
      </c>
      <c r="C16" s="96">
        <v>600</v>
      </c>
      <c r="D16" s="136">
        <v>721</v>
      </c>
      <c r="E16" s="109"/>
      <c r="F16" s="226">
        <f t="shared" si="0"/>
        <v>600</v>
      </c>
      <c r="G16" s="157"/>
    </row>
    <row r="17" spans="1:7" s="50" customFormat="1" ht="12.75">
      <c r="A17" s="51">
        <v>133013</v>
      </c>
      <c r="B17" s="52" t="s">
        <v>12</v>
      </c>
      <c r="C17" s="96">
        <v>8830</v>
      </c>
      <c r="D17" s="136">
        <v>10028.24</v>
      </c>
      <c r="E17" s="109">
        <v>1205</v>
      </c>
      <c r="F17" s="174">
        <f>C17+E17</f>
        <v>10035</v>
      </c>
      <c r="G17" s="157"/>
    </row>
    <row r="18" spans="1:7" s="42" customFormat="1" ht="15">
      <c r="A18" s="43"/>
      <c r="B18" s="44" t="s">
        <v>14</v>
      </c>
      <c r="C18" s="121">
        <f>C19+C22+C24+C26+C31+C32+C33+C39</f>
        <v>60294</v>
      </c>
      <c r="D18" s="214">
        <f>D19+D22+D24+D26+D31+D32+D33+D39</f>
        <v>34142.04</v>
      </c>
      <c r="E18" s="214">
        <f>E19+E22+E24+E26+E31+E32+E33+E39</f>
        <v>-1205</v>
      </c>
      <c r="F18" s="229">
        <f aca="true" t="shared" si="1" ref="F18:F67">C18+E18</f>
        <v>59089</v>
      </c>
      <c r="G18" s="190"/>
    </row>
    <row r="19" spans="1:7" s="23" customFormat="1" ht="14.25">
      <c r="A19" s="45">
        <v>212</v>
      </c>
      <c r="B19" s="46" t="s">
        <v>15</v>
      </c>
      <c r="C19" s="120">
        <f>SUM(C20:C21)</f>
        <v>11718</v>
      </c>
      <c r="D19" s="213">
        <f>SUM(D20:D21)</f>
        <v>6737.59</v>
      </c>
      <c r="E19" s="213">
        <f>SUM(E20:E21)</f>
        <v>0</v>
      </c>
      <c r="F19" s="230">
        <f t="shared" si="1"/>
        <v>11718</v>
      </c>
      <c r="G19" s="189"/>
    </row>
    <row r="20" spans="1:7" s="50" customFormat="1" ht="12.75">
      <c r="A20" s="49">
        <v>212002</v>
      </c>
      <c r="B20" s="34" t="s">
        <v>16</v>
      </c>
      <c r="C20" s="96">
        <v>100</v>
      </c>
      <c r="D20" s="136"/>
      <c r="E20" s="109"/>
      <c r="F20" s="174">
        <f t="shared" si="1"/>
        <v>100</v>
      </c>
      <c r="G20" s="157"/>
    </row>
    <row r="21" spans="1:7" s="50" customFormat="1" ht="12.75">
      <c r="A21" s="51">
        <v>212003</v>
      </c>
      <c r="B21" s="52" t="s">
        <v>17</v>
      </c>
      <c r="C21" s="96">
        <v>11618</v>
      </c>
      <c r="D21" s="136">
        <v>6737.59</v>
      </c>
      <c r="E21" s="109"/>
      <c r="F21" s="174">
        <f t="shared" si="1"/>
        <v>11618</v>
      </c>
      <c r="G21" s="157"/>
    </row>
    <row r="22" spans="1:7" s="23" customFormat="1" ht="14.25">
      <c r="A22" s="45">
        <v>221</v>
      </c>
      <c r="B22" s="46" t="s">
        <v>18</v>
      </c>
      <c r="C22" s="120">
        <f>C23</f>
        <v>10500</v>
      </c>
      <c r="D22" s="213">
        <f>D23</f>
        <v>1568.28</v>
      </c>
      <c r="E22" s="213">
        <f>E23</f>
        <v>-2485</v>
      </c>
      <c r="F22" s="230">
        <f t="shared" si="1"/>
        <v>8015</v>
      </c>
      <c r="G22" s="189"/>
    </row>
    <row r="23" spans="1:7" s="50" customFormat="1" ht="12.75">
      <c r="A23" s="49">
        <v>221004</v>
      </c>
      <c r="B23" s="34" t="s">
        <v>19</v>
      </c>
      <c r="C23" s="96">
        <v>10500</v>
      </c>
      <c r="D23" s="136">
        <v>1568.28</v>
      </c>
      <c r="E23" s="109">
        <v>-2485</v>
      </c>
      <c r="F23" s="174">
        <f t="shared" si="1"/>
        <v>8015</v>
      </c>
      <c r="G23" s="157"/>
    </row>
    <row r="24" spans="1:7" s="23" customFormat="1" ht="14.25">
      <c r="A24" s="45">
        <v>222</v>
      </c>
      <c r="B24" s="46" t="s">
        <v>20</v>
      </c>
      <c r="C24" s="120">
        <f>C25</f>
        <v>100</v>
      </c>
      <c r="D24" s="213">
        <f>D25</f>
        <v>40</v>
      </c>
      <c r="E24" s="213">
        <f>E25</f>
        <v>0</v>
      </c>
      <c r="F24" s="230">
        <f>C24+E24</f>
        <v>100</v>
      </c>
      <c r="G24" s="189"/>
    </row>
    <row r="25" spans="1:7" s="50" customFormat="1" ht="12.75">
      <c r="A25" s="49">
        <v>222003</v>
      </c>
      <c r="B25" s="34" t="s">
        <v>21</v>
      </c>
      <c r="C25" s="96">
        <v>100</v>
      </c>
      <c r="D25" s="136">
        <v>40</v>
      </c>
      <c r="E25" s="109"/>
      <c r="F25" s="174">
        <f t="shared" si="1"/>
        <v>100</v>
      </c>
      <c r="G25" s="157"/>
    </row>
    <row r="26" spans="1:7" s="23" customFormat="1" ht="14.25">
      <c r="A26" s="45">
        <v>223</v>
      </c>
      <c r="B26" s="46" t="s">
        <v>22</v>
      </c>
      <c r="C26" s="120">
        <f>SUM(C27:C30)</f>
        <v>17926</v>
      </c>
      <c r="D26" s="213">
        <f>SUM(D27:D30)</f>
        <v>15365.5</v>
      </c>
      <c r="E26" s="213">
        <f>SUM(E27:E30)</f>
        <v>0</v>
      </c>
      <c r="F26" s="230">
        <f t="shared" si="1"/>
        <v>17926</v>
      </c>
      <c r="G26" s="189"/>
    </row>
    <row r="27" spans="1:7" s="2" customFormat="1" ht="12.75">
      <c r="A27" s="53">
        <v>223001</v>
      </c>
      <c r="B27" s="10" t="s">
        <v>22</v>
      </c>
      <c r="C27" s="96">
        <v>13942</v>
      </c>
      <c r="D27" s="136">
        <v>11815.7</v>
      </c>
      <c r="E27" s="109"/>
      <c r="F27" s="174">
        <f t="shared" si="1"/>
        <v>13942</v>
      </c>
      <c r="G27" s="191"/>
    </row>
    <row r="28" spans="1:7" s="2" customFormat="1" ht="12.75">
      <c r="A28" s="53">
        <v>223002</v>
      </c>
      <c r="B28" s="10" t="s">
        <v>23</v>
      </c>
      <c r="C28" s="96">
        <v>996</v>
      </c>
      <c r="D28" s="136">
        <v>698</v>
      </c>
      <c r="E28" s="109"/>
      <c r="F28" s="174">
        <f t="shared" si="1"/>
        <v>996</v>
      </c>
      <c r="G28" s="191"/>
    </row>
    <row r="29" spans="1:7" s="3" customFormat="1" ht="12.75">
      <c r="A29" s="53">
        <v>223003</v>
      </c>
      <c r="B29" s="10" t="s">
        <v>24</v>
      </c>
      <c r="C29" s="96">
        <v>2988</v>
      </c>
      <c r="D29" s="136">
        <v>2832.8</v>
      </c>
      <c r="E29" s="109"/>
      <c r="F29" s="174">
        <f t="shared" si="1"/>
        <v>2988</v>
      </c>
      <c r="G29" s="192"/>
    </row>
    <row r="30" spans="1:7" s="3" customFormat="1" ht="12.75">
      <c r="A30" s="53">
        <v>223004</v>
      </c>
      <c r="B30" s="10" t="s">
        <v>276</v>
      </c>
      <c r="C30" s="96"/>
      <c r="D30" s="136">
        <v>19</v>
      </c>
      <c r="E30" s="109"/>
      <c r="F30" s="174">
        <f t="shared" si="1"/>
        <v>0</v>
      </c>
      <c r="G30" s="192"/>
    </row>
    <row r="31" spans="1:7" s="29" customFormat="1" ht="14.25">
      <c r="A31" s="45">
        <v>243</v>
      </c>
      <c r="B31" s="46" t="s">
        <v>25</v>
      </c>
      <c r="C31" s="120">
        <v>70</v>
      </c>
      <c r="D31" s="215">
        <v>99.69</v>
      </c>
      <c r="E31" s="130"/>
      <c r="F31" s="230">
        <f t="shared" si="1"/>
        <v>70</v>
      </c>
      <c r="G31" s="193"/>
    </row>
    <row r="32" spans="1:7" s="29" customFormat="1" ht="14.25">
      <c r="A32" s="45">
        <v>244</v>
      </c>
      <c r="B32" s="46" t="s">
        <v>277</v>
      </c>
      <c r="C32" s="120">
        <v>300</v>
      </c>
      <c r="D32" s="215">
        <v>59.95</v>
      </c>
      <c r="E32" s="130"/>
      <c r="F32" s="230">
        <f t="shared" si="1"/>
        <v>300</v>
      </c>
      <c r="G32" s="193"/>
    </row>
    <row r="33" spans="1:7" s="29" customFormat="1" ht="14.25">
      <c r="A33" s="45">
        <v>292</v>
      </c>
      <c r="B33" s="46" t="s">
        <v>26</v>
      </c>
      <c r="C33" s="120">
        <f>SUM(C34:C38)</f>
        <v>16860</v>
      </c>
      <c r="D33" s="213">
        <f>SUM(D34:D38)</f>
        <v>6171.03</v>
      </c>
      <c r="E33" s="129"/>
      <c r="F33" s="230">
        <f t="shared" si="1"/>
        <v>16860</v>
      </c>
      <c r="G33" s="189"/>
    </row>
    <row r="34" spans="1:7" s="3" customFormat="1" ht="12.75">
      <c r="A34" s="53">
        <v>292008</v>
      </c>
      <c r="B34" s="10" t="s">
        <v>27</v>
      </c>
      <c r="C34" s="96">
        <v>770</v>
      </c>
      <c r="D34" s="136">
        <v>39.02</v>
      </c>
      <c r="E34" s="109"/>
      <c r="F34" s="174">
        <f t="shared" si="1"/>
        <v>770</v>
      </c>
      <c r="G34" s="192"/>
    </row>
    <row r="35" spans="1:7" s="3" customFormat="1" ht="12.75">
      <c r="A35" s="53">
        <v>292012</v>
      </c>
      <c r="B35" s="10" t="s">
        <v>243</v>
      </c>
      <c r="C35" s="96">
        <v>940</v>
      </c>
      <c r="D35" s="216">
        <v>2295.72</v>
      </c>
      <c r="E35" s="132"/>
      <c r="F35" s="174">
        <f t="shared" si="1"/>
        <v>940</v>
      </c>
      <c r="G35" s="194"/>
    </row>
    <row r="36" spans="1:7" s="3" customFormat="1" ht="12.75">
      <c r="A36" s="53"/>
      <c r="B36" s="10" t="s">
        <v>294</v>
      </c>
      <c r="C36" s="96"/>
      <c r="D36" s="216">
        <v>33.19</v>
      </c>
      <c r="E36" s="132"/>
      <c r="F36" s="174">
        <f t="shared" si="1"/>
        <v>0</v>
      </c>
      <c r="G36" s="194"/>
    </row>
    <row r="37" spans="1:7" s="3" customFormat="1" ht="12.75">
      <c r="A37" s="53">
        <v>292019</v>
      </c>
      <c r="B37" s="10" t="s">
        <v>238</v>
      </c>
      <c r="C37" s="96">
        <v>4000</v>
      </c>
      <c r="D37" s="216">
        <v>1510.96</v>
      </c>
      <c r="E37" s="132"/>
      <c r="F37" s="174">
        <f t="shared" si="1"/>
        <v>4000</v>
      </c>
      <c r="G37" s="195"/>
    </row>
    <row r="38" spans="1:7" s="3" customFormat="1" ht="12.75">
      <c r="A38" s="53">
        <v>292027</v>
      </c>
      <c r="B38" s="10" t="s">
        <v>239</v>
      </c>
      <c r="C38" s="96">
        <v>11150</v>
      </c>
      <c r="D38" s="136">
        <v>2292.14</v>
      </c>
      <c r="E38" s="109"/>
      <c r="F38" s="174">
        <f t="shared" si="1"/>
        <v>11150</v>
      </c>
      <c r="G38" s="196"/>
    </row>
    <row r="39" spans="1:7" s="23" customFormat="1" ht="14.25">
      <c r="A39" s="45">
        <v>311</v>
      </c>
      <c r="B39" s="46" t="s">
        <v>295</v>
      </c>
      <c r="C39" s="120">
        <v>2820</v>
      </c>
      <c r="D39" s="213">
        <v>4100</v>
      </c>
      <c r="E39" s="231">
        <v>1280</v>
      </c>
      <c r="F39" s="230">
        <f t="shared" si="1"/>
        <v>4100</v>
      </c>
      <c r="G39" s="189"/>
    </row>
    <row r="40" spans="1:7" s="42" customFormat="1" ht="15">
      <c r="A40" s="43">
        <v>312</v>
      </c>
      <c r="B40" s="44" t="s">
        <v>28</v>
      </c>
      <c r="C40" s="121">
        <f>SUM(C41:C59)</f>
        <v>137403</v>
      </c>
      <c r="D40" s="214">
        <f>SUM(D41:D59)</f>
        <v>81329.46000000002</v>
      </c>
      <c r="E40" s="214">
        <f>SUM(E41:E59)</f>
        <v>388</v>
      </c>
      <c r="F40" s="229">
        <f t="shared" si="1"/>
        <v>137791</v>
      </c>
      <c r="G40" s="190"/>
    </row>
    <row r="41" spans="1:7" s="3" customFormat="1" ht="12.75">
      <c r="A41" s="53">
        <v>312001</v>
      </c>
      <c r="B41" s="10" t="s">
        <v>32</v>
      </c>
      <c r="C41" s="96">
        <v>4772</v>
      </c>
      <c r="D41" s="136">
        <v>4779.25</v>
      </c>
      <c r="E41" s="109"/>
      <c r="F41" s="174">
        <f t="shared" si="1"/>
        <v>4772</v>
      </c>
      <c r="G41" s="192"/>
    </row>
    <row r="42" spans="1:7" s="3" customFormat="1" ht="12.75">
      <c r="A42" s="53">
        <v>312001</v>
      </c>
      <c r="B42" s="10" t="s">
        <v>335</v>
      </c>
      <c r="C42" s="96"/>
      <c r="D42" s="136"/>
      <c r="E42" s="109"/>
      <c r="F42" s="174">
        <f t="shared" si="1"/>
        <v>0</v>
      </c>
      <c r="G42" s="192"/>
    </row>
    <row r="43" spans="1:7" s="3" customFormat="1" ht="12.75">
      <c r="A43" s="53">
        <v>312001</v>
      </c>
      <c r="B43" s="10" t="s">
        <v>33</v>
      </c>
      <c r="C43" s="96">
        <v>1769</v>
      </c>
      <c r="D43" s="136">
        <v>1514.48</v>
      </c>
      <c r="E43" s="109"/>
      <c r="F43" s="174">
        <f t="shared" si="1"/>
        <v>1769</v>
      </c>
      <c r="G43" s="192"/>
    </row>
    <row r="44" spans="1:7" s="3" customFormat="1" ht="12.75">
      <c r="A44" s="53">
        <v>312001</v>
      </c>
      <c r="B44" s="10" t="s">
        <v>35</v>
      </c>
      <c r="C44" s="96">
        <v>533</v>
      </c>
      <c r="D44" s="136">
        <v>402</v>
      </c>
      <c r="E44" s="109"/>
      <c r="F44" s="174">
        <f t="shared" si="1"/>
        <v>533</v>
      </c>
      <c r="G44" s="192"/>
    </row>
    <row r="45" spans="1:7" s="3" customFormat="1" ht="12.75">
      <c r="A45" s="53">
        <v>312001</v>
      </c>
      <c r="B45" s="10" t="s">
        <v>34</v>
      </c>
      <c r="C45" s="96">
        <v>18</v>
      </c>
      <c r="D45" s="136">
        <v>18.8</v>
      </c>
      <c r="E45" s="109"/>
      <c r="F45" s="174">
        <f t="shared" si="1"/>
        <v>18</v>
      </c>
      <c r="G45" s="192"/>
    </row>
    <row r="46" spans="1:7" s="3" customFormat="1" ht="12.75">
      <c r="A46" s="53">
        <v>312001</v>
      </c>
      <c r="B46" s="10" t="s">
        <v>321</v>
      </c>
      <c r="C46" s="96">
        <v>1933</v>
      </c>
      <c r="D46" s="136">
        <v>2744.42</v>
      </c>
      <c r="E46" s="109"/>
      <c r="F46" s="174">
        <f t="shared" si="1"/>
        <v>1933</v>
      </c>
      <c r="G46" s="192"/>
    </row>
    <row r="47" spans="1:7" s="3" customFormat="1" ht="12.75">
      <c r="A47" s="53">
        <v>312001</v>
      </c>
      <c r="B47" s="10" t="s">
        <v>197</v>
      </c>
      <c r="C47" s="96">
        <v>85462</v>
      </c>
      <c r="D47" s="136">
        <v>46814.68</v>
      </c>
      <c r="E47" s="109"/>
      <c r="F47" s="174">
        <f t="shared" si="1"/>
        <v>85462</v>
      </c>
      <c r="G47" s="192"/>
    </row>
    <row r="48" spans="1:7" s="3" customFormat="1" ht="12.75">
      <c r="A48" s="53">
        <v>312001</v>
      </c>
      <c r="B48" s="10" t="s">
        <v>244</v>
      </c>
      <c r="C48" s="96">
        <v>86</v>
      </c>
      <c r="D48" s="136">
        <v>118.8</v>
      </c>
      <c r="E48" s="109"/>
      <c r="F48" s="174">
        <f t="shared" si="1"/>
        <v>86</v>
      </c>
      <c r="G48" s="192"/>
    </row>
    <row r="49" spans="1:7" s="3" customFormat="1" ht="12.75">
      <c r="A49" s="53">
        <v>312001</v>
      </c>
      <c r="B49" s="10" t="s">
        <v>199</v>
      </c>
      <c r="C49" s="96">
        <v>1872</v>
      </c>
      <c r="D49" s="136">
        <v>1248</v>
      </c>
      <c r="E49" s="109">
        <v>388</v>
      </c>
      <c r="F49" s="174">
        <f t="shared" si="1"/>
        <v>2260</v>
      </c>
      <c r="G49" s="192"/>
    </row>
    <row r="50" spans="1:7" s="3" customFormat="1" ht="12.75">
      <c r="A50" s="53">
        <v>312001</v>
      </c>
      <c r="B50" s="10" t="s">
        <v>278</v>
      </c>
      <c r="C50" s="96"/>
      <c r="D50" s="136"/>
      <c r="E50" s="109"/>
      <c r="F50" s="174">
        <f t="shared" si="1"/>
        <v>0</v>
      </c>
      <c r="G50" s="192"/>
    </row>
    <row r="51" spans="1:7" s="3" customFormat="1" ht="12.75">
      <c r="A51" s="53">
        <v>312001</v>
      </c>
      <c r="B51" s="10" t="s">
        <v>279</v>
      </c>
      <c r="C51" s="96"/>
      <c r="D51" s="136"/>
      <c r="E51" s="109"/>
      <c r="F51" s="174">
        <f t="shared" si="1"/>
        <v>0</v>
      </c>
      <c r="G51" s="192"/>
    </row>
    <row r="52" spans="1:7" s="3" customFormat="1" ht="12.75">
      <c r="A52" s="53"/>
      <c r="B52" s="10" t="s">
        <v>281</v>
      </c>
      <c r="C52" s="96">
        <v>25970</v>
      </c>
      <c r="D52" s="136">
        <v>12961.46</v>
      </c>
      <c r="E52" s="109"/>
      <c r="F52" s="174">
        <f t="shared" si="1"/>
        <v>25970</v>
      </c>
      <c r="G52" s="192"/>
    </row>
    <row r="53" spans="1:7" s="3" customFormat="1" ht="12.75">
      <c r="A53" s="53"/>
      <c r="B53" s="10" t="s">
        <v>353</v>
      </c>
      <c r="C53" s="96"/>
      <c r="D53" s="136"/>
      <c r="E53" s="109"/>
      <c r="F53" s="174">
        <f t="shared" si="1"/>
        <v>0</v>
      </c>
      <c r="G53" s="192"/>
    </row>
    <row r="54" spans="1:7" s="3" customFormat="1" ht="12.75">
      <c r="A54" s="53">
        <v>312001</v>
      </c>
      <c r="B54" s="10" t="s">
        <v>354</v>
      </c>
      <c r="C54" s="96"/>
      <c r="D54" s="136"/>
      <c r="E54" s="109"/>
      <c r="F54" s="174">
        <f t="shared" si="1"/>
        <v>0</v>
      </c>
      <c r="G54" s="192"/>
    </row>
    <row r="55" spans="1:7" s="3" customFormat="1" ht="12.75">
      <c r="A55" s="53">
        <v>312001</v>
      </c>
      <c r="B55" s="10" t="s">
        <v>302</v>
      </c>
      <c r="C55" s="96"/>
      <c r="D55" s="136">
        <v>1947.83</v>
      </c>
      <c r="E55" s="109"/>
      <c r="F55" s="174">
        <f t="shared" si="1"/>
        <v>0</v>
      </c>
      <c r="G55" s="192"/>
    </row>
    <row r="56" spans="1:7" s="3" customFormat="1" ht="12.75">
      <c r="A56" s="53">
        <v>312001</v>
      </c>
      <c r="B56" s="72" t="s">
        <v>289</v>
      </c>
      <c r="C56" s="96">
        <v>7000</v>
      </c>
      <c r="D56" s="136">
        <v>7000</v>
      </c>
      <c r="E56" s="109"/>
      <c r="F56" s="174">
        <f t="shared" si="1"/>
        <v>7000</v>
      </c>
      <c r="G56" s="192"/>
    </row>
    <row r="57" spans="1:7" s="3" customFormat="1" ht="12.75">
      <c r="A57" s="53">
        <v>312001</v>
      </c>
      <c r="B57" s="10" t="s">
        <v>200</v>
      </c>
      <c r="C57" s="96">
        <v>7300</v>
      </c>
      <c r="D57" s="136">
        <v>839.39</v>
      </c>
      <c r="E57" s="109"/>
      <c r="F57" s="174">
        <f t="shared" si="1"/>
        <v>7300</v>
      </c>
      <c r="G57" s="192"/>
    </row>
    <row r="58" spans="1:7" s="3" customFormat="1" ht="12.75">
      <c r="A58" s="53">
        <v>312001</v>
      </c>
      <c r="B58" s="10" t="s">
        <v>336</v>
      </c>
      <c r="C58" s="96"/>
      <c r="D58" s="136"/>
      <c r="E58" s="109"/>
      <c r="F58" s="174">
        <f t="shared" si="1"/>
        <v>0</v>
      </c>
      <c r="G58" s="192"/>
    </row>
    <row r="59" spans="1:7" s="3" customFormat="1" ht="12.75">
      <c r="A59" s="53">
        <v>312001</v>
      </c>
      <c r="B59" s="10" t="s">
        <v>280</v>
      </c>
      <c r="C59" s="96">
        <v>688</v>
      </c>
      <c r="D59" s="136">
        <v>940.35</v>
      </c>
      <c r="E59" s="109"/>
      <c r="F59" s="174">
        <f t="shared" si="1"/>
        <v>688</v>
      </c>
      <c r="G59" s="192"/>
    </row>
    <row r="60" spans="1:7" s="246" customFormat="1" ht="15">
      <c r="A60" s="243"/>
      <c r="B60" s="244" t="s">
        <v>36</v>
      </c>
      <c r="C60" s="245">
        <f>SUM(C61:C67)</f>
        <v>776852.2000000001</v>
      </c>
      <c r="D60" s="245">
        <f>SUM(D61:D67)</f>
        <v>653023.2000000001</v>
      </c>
      <c r="E60" s="245">
        <f>SUM(E61:E67)</f>
        <v>19202</v>
      </c>
      <c r="F60" s="245">
        <f>SUM(F61:F67)</f>
        <v>796054.2000000001</v>
      </c>
      <c r="G60" s="245"/>
    </row>
    <row r="61" spans="1:7" s="3" customFormat="1" ht="12.75">
      <c r="A61" s="53">
        <v>312001</v>
      </c>
      <c r="B61" s="10" t="s">
        <v>29</v>
      </c>
      <c r="C61" s="96">
        <v>718851</v>
      </c>
      <c r="D61" s="136">
        <v>599040</v>
      </c>
      <c r="E61" s="109">
        <v>12339</v>
      </c>
      <c r="F61" s="174">
        <f t="shared" si="1"/>
        <v>731190</v>
      </c>
      <c r="G61" s="192"/>
    </row>
    <row r="62" spans="1:7" s="3" customFormat="1" ht="12.75">
      <c r="A62" s="53">
        <v>312001</v>
      </c>
      <c r="B62" s="10" t="s">
        <v>30</v>
      </c>
      <c r="C62" s="96">
        <v>6559.8</v>
      </c>
      <c r="D62" s="136">
        <v>6559.8</v>
      </c>
      <c r="E62" s="183"/>
      <c r="F62" s="174">
        <f t="shared" si="1"/>
        <v>6559.8</v>
      </c>
      <c r="G62" s="192"/>
    </row>
    <row r="63" spans="1:7" s="3" customFormat="1" ht="12.75">
      <c r="A63" s="53">
        <v>312001</v>
      </c>
      <c r="B63" s="10" t="s">
        <v>31</v>
      </c>
      <c r="C63" s="96">
        <v>19563</v>
      </c>
      <c r="D63" s="136">
        <v>19563</v>
      </c>
      <c r="E63" s="109">
        <v>6463</v>
      </c>
      <c r="F63" s="174">
        <f t="shared" si="1"/>
        <v>26026</v>
      </c>
      <c r="G63" s="192"/>
    </row>
    <row r="64" spans="1:7" s="3" customFormat="1" ht="12.75">
      <c r="A64" s="53">
        <v>312001</v>
      </c>
      <c r="B64" s="10" t="s">
        <v>282</v>
      </c>
      <c r="C64" s="96">
        <v>828</v>
      </c>
      <c r="D64" s="136">
        <v>828</v>
      </c>
      <c r="E64" s="109"/>
      <c r="F64" s="174">
        <f t="shared" si="1"/>
        <v>828</v>
      </c>
      <c r="G64" s="192"/>
    </row>
    <row r="65" spans="1:7" s="3" customFormat="1" ht="12.75">
      <c r="A65" s="53">
        <v>312001</v>
      </c>
      <c r="B65" s="10" t="s">
        <v>283</v>
      </c>
      <c r="C65" s="96">
        <v>25500</v>
      </c>
      <c r="D65" s="136">
        <v>17000</v>
      </c>
      <c r="E65" s="109">
        <v>400</v>
      </c>
      <c r="F65" s="174">
        <f t="shared" si="1"/>
        <v>25900</v>
      </c>
      <c r="G65" s="192"/>
    </row>
    <row r="66" spans="1:7" s="3" customFormat="1" ht="12.75">
      <c r="A66" s="53">
        <v>312001</v>
      </c>
      <c r="B66" s="10" t="s">
        <v>198</v>
      </c>
      <c r="C66" s="122">
        <v>4714.4</v>
      </c>
      <c r="D66" s="136">
        <v>9196.4</v>
      </c>
      <c r="E66" s="183"/>
      <c r="F66" s="174">
        <f t="shared" si="1"/>
        <v>4714.4</v>
      </c>
      <c r="G66" s="192"/>
    </row>
    <row r="67" spans="1:7" s="3" customFormat="1" ht="12.75">
      <c r="A67" s="149"/>
      <c r="B67" s="150" t="s">
        <v>352</v>
      </c>
      <c r="C67" s="151">
        <v>836</v>
      </c>
      <c r="D67" s="217">
        <v>836</v>
      </c>
      <c r="E67" s="184"/>
      <c r="F67" s="174">
        <f t="shared" si="1"/>
        <v>836</v>
      </c>
      <c r="G67" s="197"/>
    </row>
    <row r="68" spans="1:7" s="235" customFormat="1" ht="17.25" thickBot="1">
      <c r="A68" s="232"/>
      <c r="B68" s="233" t="s">
        <v>37</v>
      </c>
      <c r="C68" s="234">
        <f>C7+C18+C40+C60</f>
        <v>1369928.2000000002</v>
      </c>
      <c r="D68" s="234">
        <f>D7+D18+D40+D60</f>
        <v>1082372.3</v>
      </c>
      <c r="E68" s="234">
        <f>E7+E18+E40+E60</f>
        <v>19590</v>
      </c>
      <c r="F68" s="234">
        <f>F7+F18+F40+F60</f>
        <v>1389518.2000000002</v>
      </c>
      <c r="G68" s="234"/>
    </row>
    <row r="69" spans="1:7" s="7" customFormat="1" ht="12.75">
      <c r="A69" s="5"/>
      <c r="B69" s="6"/>
      <c r="C69" s="123"/>
      <c r="D69" s="137"/>
      <c r="E69" s="131"/>
      <c r="F69" s="198"/>
      <c r="G69" s="163"/>
    </row>
    <row r="70" spans="1:7" s="56" customFormat="1" ht="20.25" customHeight="1">
      <c r="A70" s="338" t="s">
        <v>285</v>
      </c>
      <c r="B70" s="338"/>
      <c r="C70" s="338"/>
      <c r="D70" s="338"/>
      <c r="E70" s="338"/>
      <c r="F70" s="338"/>
      <c r="G70" s="338"/>
    </row>
    <row r="71" spans="1:7" s="56" customFormat="1" ht="33.75" customHeight="1" thickBot="1">
      <c r="A71" s="339" t="s">
        <v>1</v>
      </c>
      <c r="B71" s="339"/>
      <c r="C71" s="339"/>
      <c r="D71" s="339"/>
      <c r="E71" s="339"/>
      <c r="F71" s="339"/>
      <c r="G71" s="339"/>
    </row>
    <row r="72" spans="1:7" ht="12.75">
      <c r="A72" s="55">
        <v>231</v>
      </c>
      <c r="B72" s="4" t="s">
        <v>245</v>
      </c>
      <c r="C72" s="96"/>
      <c r="D72" s="136">
        <v>1270</v>
      </c>
      <c r="E72" s="109">
        <v>1270</v>
      </c>
      <c r="F72" s="174">
        <f>C72+E72</f>
        <v>1270</v>
      </c>
      <c r="G72" s="157"/>
    </row>
    <row r="73" spans="1:7" ht="12.75">
      <c r="A73" s="55">
        <v>233001</v>
      </c>
      <c r="B73" s="4" t="s">
        <v>38</v>
      </c>
      <c r="C73" s="124">
        <v>350</v>
      </c>
      <c r="D73" s="217">
        <v>663</v>
      </c>
      <c r="E73" s="152"/>
      <c r="F73" s="174">
        <f>C73+E73</f>
        <v>350</v>
      </c>
      <c r="G73" s="199"/>
    </row>
    <row r="74" spans="1:7" ht="12.75">
      <c r="A74" s="71">
        <v>321</v>
      </c>
      <c r="B74" s="72" t="s">
        <v>331</v>
      </c>
      <c r="C74" s="124"/>
      <c r="D74" s="217"/>
      <c r="E74" s="152"/>
      <c r="F74" s="174">
        <f>C74+E74</f>
        <v>0</v>
      </c>
      <c r="G74" s="199"/>
    </row>
    <row r="75" spans="1:7" ht="12.75">
      <c r="A75" s="71">
        <v>322001</v>
      </c>
      <c r="B75" s="72" t="s">
        <v>355</v>
      </c>
      <c r="C75" s="124">
        <v>13000</v>
      </c>
      <c r="D75" s="217">
        <v>13000</v>
      </c>
      <c r="E75" s="152"/>
      <c r="F75" s="174">
        <f>C75+E75</f>
        <v>13000</v>
      </c>
      <c r="G75" s="199"/>
    </row>
    <row r="76" spans="1:7" s="54" customFormat="1" ht="17.25" thickBot="1">
      <c r="A76" s="58"/>
      <c r="B76" s="59" t="s">
        <v>39</v>
      </c>
      <c r="C76" s="125">
        <f>SUM(C72:C75)</f>
        <v>13350</v>
      </c>
      <c r="D76" s="218">
        <f>SUM(D72:D75)</f>
        <v>14933</v>
      </c>
      <c r="E76" s="185">
        <f>SUM(E72:E75)</f>
        <v>1270</v>
      </c>
      <c r="F76" s="236">
        <f>C76+E76</f>
        <v>14620</v>
      </c>
      <c r="G76" s="200"/>
    </row>
    <row r="77" spans="1:7" s="7" customFormat="1" ht="12.75">
      <c r="A77" s="8"/>
      <c r="C77" s="123"/>
      <c r="D77" s="137"/>
      <c r="E77" s="131"/>
      <c r="F77" s="198"/>
      <c r="G77" s="163"/>
    </row>
    <row r="78" spans="1:7" s="7" customFormat="1" ht="12.75">
      <c r="A78" s="8"/>
      <c r="C78" s="123"/>
      <c r="D78" s="137"/>
      <c r="E78" s="131"/>
      <c r="F78" s="198"/>
      <c r="G78" s="163"/>
    </row>
    <row r="79" spans="1:7" s="7" customFormat="1" ht="15.75">
      <c r="A79" s="331" t="s">
        <v>178</v>
      </c>
      <c r="B79" s="331"/>
      <c r="C79" s="331"/>
      <c r="D79" s="331"/>
      <c r="E79" s="331"/>
      <c r="F79" s="331"/>
      <c r="G79" s="331"/>
    </row>
    <row r="80" spans="1:7" ht="15.75">
      <c r="A80" s="340" t="s">
        <v>1</v>
      </c>
      <c r="B80" s="340"/>
      <c r="C80" s="340"/>
      <c r="D80" s="340"/>
      <c r="E80" s="340"/>
      <c r="F80" s="340"/>
      <c r="G80" s="340"/>
    </row>
    <row r="81" spans="1:2" ht="12.75">
      <c r="A81" s="332"/>
      <c r="B81" s="332"/>
    </row>
    <row r="82" spans="1:2" ht="13.5" thickBot="1">
      <c r="A82" s="332"/>
      <c r="B82" s="332"/>
    </row>
    <row r="83" spans="1:7" s="1" customFormat="1" ht="53.25" thickBot="1">
      <c r="A83" s="11" t="s">
        <v>3</v>
      </c>
      <c r="B83" s="12" t="s">
        <v>2</v>
      </c>
      <c r="C83" s="92" t="s">
        <v>293</v>
      </c>
      <c r="D83" s="134" t="s">
        <v>373</v>
      </c>
      <c r="E83" s="208" t="s">
        <v>391</v>
      </c>
      <c r="F83" s="107" t="s">
        <v>371</v>
      </c>
      <c r="G83" s="209" t="s">
        <v>372</v>
      </c>
    </row>
    <row r="84" spans="1:7" ht="12.75">
      <c r="A84" s="75">
        <v>223003</v>
      </c>
      <c r="B84" s="16" t="s">
        <v>24</v>
      </c>
      <c r="C84" s="126"/>
      <c r="D84" s="216">
        <v>10576.08</v>
      </c>
      <c r="E84" s="132"/>
      <c r="F84" s="201">
        <f>C84+E84</f>
        <v>0</v>
      </c>
      <c r="G84" s="202"/>
    </row>
    <row r="85" spans="1:7" ht="12.75">
      <c r="A85" s="15" t="s">
        <v>246</v>
      </c>
      <c r="B85" s="16" t="s">
        <v>332</v>
      </c>
      <c r="C85" s="126"/>
      <c r="D85" s="136">
        <v>2020.21</v>
      </c>
      <c r="E85" s="109"/>
      <c r="F85" s="201">
        <f>C85+E85</f>
        <v>0</v>
      </c>
      <c r="G85" s="171"/>
    </row>
    <row r="86" spans="1:7" ht="12.75">
      <c r="A86" s="15" t="s">
        <v>247</v>
      </c>
      <c r="B86" s="16" t="s">
        <v>376</v>
      </c>
      <c r="C86" s="126">
        <v>18000</v>
      </c>
      <c r="D86" s="136">
        <v>18000</v>
      </c>
      <c r="E86" s="109">
        <v>25000</v>
      </c>
      <c r="F86" s="201">
        <f>C86+E86</f>
        <v>43000</v>
      </c>
      <c r="G86" s="157"/>
    </row>
    <row r="87" spans="1:7" ht="12.75">
      <c r="A87" s="147" t="s">
        <v>333</v>
      </c>
      <c r="B87" s="148" t="s">
        <v>334</v>
      </c>
      <c r="C87" s="106"/>
      <c r="D87" s="138"/>
      <c r="E87" s="113"/>
      <c r="F87" s="201">
        <f>C87+E87</f>
        <v>0</v>
      </c>
      <c r="G87" s="170"/>
    </row>
    <row r="88" spans="1:7" s="74" customFormat="1" ht="13.5" thickBot="1">
      <c r="A88" s="237"/>
      <c r="B88" s="238" t="s">
        <v>179</v>
      </c>
      <c r="C88" s="239">
        <f>SUM(C84:C87)</f>
        <v>18000</v>
      </c>
      <c r="D88" s="240">
        <f>SUM(D84:D87)</f>
        <v>30596.29</v>
      </c>
      <c r="E88" s="239">
        <f>SUM(E84:E87)</f>
        <v>25000</v>
      </c>
      <c r="F88" s="239">
        <f>C88+E88</f>
        <v>43000</v>
      </c>
      <c r="G88" s="239"/>
    </row>
    <row r="92" spans="1:7" s="73" customFormat="1" ht="23.25">
      <c r="A92" s="336" t="s">
        <v>195</v>
      </c>
      <c r="B92" s="337"/>
      <c r="C92" s="211">
        <f>C68+C76+C88</f>
        <v>1401278.2000000002</v>
      </c>
      <c r="D92" s="211">
        <f>D68+D76+D88</f>
        <v>1127901.59</v>
      </c>
      <c r="E92" s="211">
        <f>E68+E76+E88</f>
        <v>45860</v>
      </c>
      <c r="F92" s="211">
        <f>F68+F76+F88</f>
        <v>1447138.2000000002</v>
      </c>
      <c r="G92" s="211"/>
    </row>
  </sheetData>
  <sheetProtection/>
  <mergeCells count="14">
    <mergeCell ref="A92:B92"/>
    <mergeCell ref="A70:G70"/>
    <mergeCell ref="A71:G71"/>
    <mergeCell ref="A79:G79"/>
    <mergeCell ref="A80:G80"/>
    <mergeCell ref="A82:B82"/>
    <mergeCell ref="A81:B81"/>
    <mergeCell ref="G4:H4"/>
    <mergeCell ref="G5:H5"/>
    <mergeCell ref="A5:B5"/>
    <mergeCell ref="A1:I1"/>
    <mergeCell ref="A2:G2"/>
    <mergeCell ref="A3:G3"/>
    <mergeCell ref="A4:B4"/>
  </mergeCells>
  <printOptions/>
  <pageMargins left="0.74" right="0.29" top="0.28" bottom="0.4724409448818898" header="0.17" footer="0.5118110236220472"/>
  <pageSetup fitToHeight="1" fitToWidth="1" horizontalDpi="600" verticalDpi="600" orientation="portrait" paperSize="9" scale="58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15"/>
  <sheetViews>
    <sheetView view="pageBreakPreview" zoomScaleNormal="90" zoomScaleSheetLayoutView="100" zoomScalePageLayoutView="0" workbookViewId="0" topLeftCell="A400">
      <selection activeCell="B419" sqref="B419"/>
    </sheetView>
  </sheetViews>
  <sheetFormatPr defaultColWidth="9.140625" defaultRowHeight="12.75"/>
  <cols>
    <col min="1" max="1" width="12.57421875" style="0" customWidth="1"/>
    <col min="2" max="2" width="55.421875" style="0" customWidth="1"/>
    <col min="3" max="3" width="17.28125" style="98" customWidth="1"/>
    <col min="4" max="4" width="17.28125" style="141" customWidth="1"/>
    <col min="5" max="5" width="17.28125" style="85" customWidth="1"/>
    <col min="6" max="6" width="17.28125" style="176" customWidth="1"/>
    <col min="7" max="7" width="23.140625" style="162" customWidth="1"/>
    <col min="8" max="8" width="10.00390625" style="0" customWidth="1"/>
    <col min="9" max="9" width="10.8515625" style="0" customWidth="1"/>
  </cols>
  <sheetData>
    <row r="1" spans="1:9" ht="23.25">
      <c r="A1" s="333"/>
      <c r="B1" s="333"/>
      <c r="C1" s="333"/>
      <c r="D1" s="333"/>
      <c r="E1" s="333"/>
      <c r="F1" s="333"/>
      <c r="G1" s="333"/>
      <c r="H1" s="333"/>
      <c r="I1" s="333"/>
    </row>
    <row r="2" spans="1:7" ht="15.75">
      <c r="A2" s="344" t="s">
        <v>330</v>
      </c>
      <c r="B2" s="344"/>
      <c r="C2" s="344"/>
      <c r="D2" s="344"/>
      <c r="E2" s="344"/>
      <c r="F2" s="344"/>
      <c r="G2" s="344"/>
    </row>
    <row r="3" spans="1:7" ht="15.75">
      <c r="A3" s="331" t="s">
        <v>40</v>
      </c>
      <c r="B3" s="331"/>
      <c r="C3" s="331"/>
      <c r="D3" s="331"/>
      <c r="E3" s="331"/>
      <c r="F3" s="331"/>
      <c r="G3" s="331"/>
    </row>
    <row r="4" spans="1:7" ht="15.75" customHeight="1" thickBot="1">
      <c r="A4" s="345" t="s">
        <v>0</v>
      </c>
      <c r="B4" s="345"/>
      <c r="C4" s="331"/>
      <c r="D4" s="331"/>
      <c r="E4" s="331"/>
      <c r="F4" s="331"/>
      <c r="G4" s="331"/>
    </row>
    <row r="5" spans="1:7" s="1" customFormat="1" ht="53.25" thickBot="1">
      <c r="A5" s="11" t="s">
        <v>3</v>
      </c>
      <c r="B5" s="12" t="s">
        <v>2</v>
      </c>
      <c r="C5" s="92" t="s">
        <v>293</v>
      </c>
      <c r="D5" s="134" t="s">
        <v>373</v>
      </c>
      <c r="E5" s="208" t="s">
        <v>391</v>
      </c>
      <c r="F5" s="107" t="s">
        <v>371</v>
      </c>
      <c r="G5" s="209" t="s">
        <v>372</v>
      </c>
    </row>
    <row r="6" spans="1:7" s="26" customFormat="1" ht="16.5" thickBot="1">
      <c r="A6" s="257" t="s">
        <v>43</v>
      </c>
      <c r="B6" s="258" t="s">
        <v>41</v>
      </c>
      <c r="C6" s="259">
        <f>C7+C56+C63+C82</f>
        <v>193388</v>
      </c>
      <c r="D6" s="260">
        <f>D7+D56+D63+D82</f>
        <v>131694.74999999997</v>
      </c>
      <c r="E6" s="261">
        <f>E7+E56+E63+E82</f>
        <v>3796</v>
      </c>
      <c r="F6" s="262">
        <f>F7+F56+F63+F82</f>
        <v>197184</v>
      </c>
      <c r="G6" s="263"/>
    </row>
    <row r="7" spans="1:7" s="27" customFormat="1" ht="15">
      <c r="A7" s="250" t="s">
        <v>44</v>
      </c>
      <c r="B7" s="251" t="s">
        <v>42</v>
      </c>
      <c r="C7" s="252">
        <f>SUM(C8:C55)</f>
        <v>182252</v>
      </c>
      <c r="D7" s="253">
        <f>SUM(D8:D55)</f>
        <v>123654.14999999997</v>
      </c>
      <c r="E7" s="254">
        <f>SUM(E8:E55)</f>
        <v>3680</v>
      </c>
      <c r="F7" s="255">
        <f>SUM(F8:F55)</f>
        <v>185932</v>
      </c>
      <c r="G7" s="256"/>
    </row>
    <row r="8" spans="1:7" s="3" customFormat="1" ht="12.75">
      <c r="A8" s="33" t="s">
        <v>45</v>
      </c>
      <c r="B8" s="17" t="s">
        <v>248</v>
      </c>
      <c r="C8" s="94">
        <v>71930</v>
      </c>
      <c r="D8" s="139">
        <v>48122.62</v>
      </c>
      <c r="E8" s="108">
        <v>-6521</v>
      </c>
      <c r="F8" s="173">
        <f aca="true" t="shared" si="0" ref="F8:F18">SUM(C8+E8)</f>
        <v>65409</v>
      </c>
      <c r="G8" s="157"/>
    </row>
    <row r="9" spans="1:7" s="3" customFormat="1" ht="12.75">
      <c r="A9" s="33" t="s">
        <v>201</v>
      </c>
      <c r="B9" s="17" t="s">
        <v>202</v>
      </c>
      <c r="C9" s="94">
        <v>14420</v>
      </c>
      <c r="D9" s="139">
        <v>4183.41</v>
      </c>
      <c r="E9" s="108"/>
      <c r="F9" s="173">
        <f t="shared" si="0"/>
        <v>14420</v>
      </c>
      <c r="G9" s="157"/>
    </row>
    <row r="10" spans="1:7" s="3" customFormat="1" ht="12.75">
      <c r="A10" s="33" t="s">
        <v>203</v>
      </c>
      <c r="B10" s="17" t="s">
        <v>204</v>
      </c>
      <c r="C10" s="94">
        <v>220</v>
      </c>
      <c r="D10" s="139">
        <v>123.59</v>
      </c>
      <c r="E10" s="108"/>
      <c r="F10" s="173">
        <f t="shared" si="0"/>
        <v>220</v>
      </c>
      <c r="G10" s="157"/>
    </row>
    <row r="11" spans="1:7" s="3" customFormat="1" ht="12.75">
      <c r="A11" s="33" t="s">
        <v>49</v>
      </c>
      <c r="B11" s="17" t="s">
        <v>50</v>
      </c>
      <c r="C11" s="94">
        <v>6465</v>
      </c>
      <c r="D11" s="139">
        <v>7927.73</v>
      </c>
      <c r="E11" s="108">
        <v>6521</v>
      </c>
      <c r="F11" s="173">
        <f t="shared" si="0"/>
        <v>12986</v>
      </c>
      <c r="G11" s="157" t="s">
        <v>392</v>
      </c>
    </row>
    <row r="12" spans="1:7" s="3" customFormat="1" ht="12.75">
      <c r="A12" s="33" t="s">
        <v>51</v>
      </c>
      <c r="B12" s="17" t="s">
        <v>52</v>
      </c>
      <c r="C12" s="94">
        <v>9300</v>
      </c>
      <c r="D12" s="139">
        <v>6506.97</v>
      </c>
      <c r="E12" s="108"/>
      <c r="F12" s="173">
        <f t="shared" si="0"/>
        <v>9300</v>
      </c>
      <c r="G12" s="157"/>
    </row>
    <row r="13" spans="1:7" s="3" customFormat="1" ht="12.75">
      <c r="A13" s="33" t="s">
        <v>51</v>
      </c>
      <c r="B13" s="17" t="s">
        <v>53</v>
      </c>
      <c r="C13" s="94">
        <v>24750</v>
      </c>
      <c r="D13" s="139">
        <v>16328.3</v>
      </c>
      <c r="E13" s="108"/>
      <c r="F13" s="173">
        <f t="shared" si="0"/>
        <v>24750</v>
      </c>
      <c r="G13" s="157"/>
    </row>
    <row r="14" spans="1:7" s="3" customFormat="1" ht="12.75">
      <c r="A14" s="33" t="s">
        <v>54</v>
      </c>
      <c r="B14" s="17" t="s">
        <v>55</v>
      </c>
      <c r="C14" s="94">
        <v>600</v>
      </c>
      <c r="D14" s="139">
        <v>415</v>
      </c>
      <c r="E14" s="108"/>
      <c r="F14" s="173">
        <f t="shared" si="0"/>
        <v>600</v>
      </c>
      <c r="G14" s="157"/>
    </row>
    <row r="15" spans="1:7" s="3" customFormat="1" ht="12.75">
      <c r="A15" s="33" t="s">
        <v>56</v>
      </c>
      <c r="B15" s="17" t="s">
        <v>57</v>
      </c>
      <c r="C15" s="94">
        <v>700</v>
      </c>
      <c r="D15" s="139">
        <v>187.48</v>
      </c>
      <c r="E15" s="108"/>
      <c r="F15" s="173">
        <f t="shared" si="0"/>
        <v>700</v>
      </c>
      <c r="G15" s="157"/>
    </row>
    <row r="16" spans="1:7" s="3" customFormat="1" ht="12.75">
      <c r="A16" s="33" t="s">
        <v>58</v>
      </c>
      <c r="B16" s="17" t="s">
        <v>59</v>
      </c>
      <c r="C16" s="94">
        <v>9000</v>
      </c>
      <c r="D16" s="139">
        <v>9421.56</v>
      </c>
      <c r="E16" s="108">
        <v>1000</v>
      </c>
      <c r="F16" s="173">
        <f t="shared" si="0"/>
        <v>10000</v>
      </c>
      <c r="G16" s="157"/>
    </row>
    <row r="17" spans="1:7" s="3" customFormat="1" ht="12.75">
      <c r="A17" s="33" t="s">
        <v>60</v>
      </c>
      <c r="B17" s="17" t="s">
        <v>61</v>
      </c>
      <c r="C17" s="94">
        <v>4500</v>
      </c>
      <c r="D17" s="139">
        <v>2196.47</v>
      </c>
      <c r="E17" s="108"/>
      <c r="F17" s="173">
        <f t="shared" si="0"/>
        <v>4500</v>
      </c>
      <c r="G17" s="157"/>
    </row>
    <row r="18" spans="1:7" s="3" customFormat="1" ht="12.75">
      <c r="A18" s="33" t="s">
        <v>262</v>
      </c>
      <c r="B18" s="17" t="s">
        <v>263</v>
      </c>
      <c r="C18" s="94">
        <v>150</v>
      </c>
      <c r="D18" s="139">
        <v>117.83</v>
      </c>
      <c r="E18" s="108"/>
      <c r="F18" s="173">
        <f t="shared" si="0"/>
        <v>150</v>
      </c>
      <c r="G18" s="157"/>
    </row>
    <row r="19" spans="1:7" s="3" customFormat="1" ht="12.75">
      <c r="A19" s="33" t="s">
        <v>181</v>
      </c>
      <c r="B19" s="17" t="s">
        <v>182</v>
      </c>
      <c r="C19" s="94">
        <v>475</v>
      </c>
      <c r="D19" s="139">
        <v>724.92</v>
      </c>
      <c r="E19" s="108">
        <v>250</v>
      </c>
      <c r="F19" s="173">
        <f>SUM(C19+E19)</f>
        <v>725</v>
      </c>
      <c r="G19" s="157"/>
    </row>
    <row r="20" spans="1:7" s="3" customFormat="1" ht="12.75">
      <c r="A20" s="33" t="s">
        <v>205</v>
      </c>
      <c r="B20" s="17" t="s">
        <v>194</v>
      </c>
      <c r="C20" s="94">
        <v>1386</v>
      </c>
      <c r="D20" s="139">
        <v>1386.39</v>
      </c>
      <c r="E20" s="108"/>
      <c r="F20" s="173">
        <f>SUM(C20+E20)</f>
        <v>1386</v>
      </c>
      <c r="G20" s="157"/>
    </row>
    <row r="21" spans="1:7" s="3" customFormat="1" ht="12.75">
      <c r="A21" s="33" t="s">
        <v>296</v>
      </c>
      <c r="B21" s="17" t="s">
        <v>297</v>
      </c>
      <c r="C21" s="94"/>
      <c r="D21" s="139">
        <v>0.56</v>
      </c>
      <c r="E21" s="108"/>
      <c r="F21" s="173">
        <f aca="true" t="shared" si="1" ref="F21:F55">SUM(C21+E21)</f>
        <v>0</v>
      </c>
      <c r="G21" s="157"/>
    </row>
    <row r="22" spans="1:7" s="3" customFormat="1" ht="12.75">
      <c r="A22" s="33" t="s">
        <v>206</v>
      </c>
      <c r="B22" s="10" t="s">
        <v>130</v>
      </c>
      <c r="C22" s="94">
        <v>400</v>
      </c>
      <c r="D22" s="139">
        <v>193.19</v>
      </c>
      <c r="E22" s="108"/>
      <c r="F22" s="173">
        <f t="shared" si="1"/>
        <v>400</v>
      </c>
      <c r="G22" s="157"/>
    </row>
    <row r="23" spans="1:7" s="3" customFormat="1" ht="12.75">
      <c r="A23" s="33" t="s">
        <v>62</v>
      </c>
      <c r="B23" s="17" t="s">
        <v>63</v>
      </c>
      <c r="C23" s="94">
        <v>1600</v>
      </c>
      <c r="D23" s="139">
        <v>1747.79</v>
      </c>
      <c r="E23" s="108">
        <v>200</v>
      </c>
      <c r="F23" s="173">
        <f t="shared" si="1"/>
        <v>1800</v>
      </c>
      <c r="G23" s="157"/>
    </row>
    <row r="24" spans="1:7" s="3" customFormat="1" ht="12.75">
      <c r="A24" s="33" t="s">
        <v>64</v>
      </c>
      <c r="B24" s="17" t="s">
        <v>65</v>
      </c>
      <c r="C24" s="94">
        <v>300</v>
      </c>
      <c r="D24" s="139">
        <v>90.6</v>
      </c>
      <c r="E24" s="108"/>
      <c r="F24" s="173">
        <f t="shared" si="1"/>
        <v>300</v>
      </c>
      <c r="G24" s="157"/>
    </row>
    <row r="25" spans="1:7" s="3" customFormat="1" ht="12.75">
      <c r="A25" s="33" t="s">
        <v>225</v>
      </c>
      <c r="B25" s="10" t="s">
        <v>226</v>
      </c>
      <c r="C25" s="94">
        <v>100</v>
      </c>
      <c r="D25" s="139">
        <v>58.32</v>
      </c>
      <c r="E25" s="108"/>
      <c r="F25" s="173">
        <f t="shared" si="1"/>
        <v>100</v>
      </c>
      <c r="G25" s="157"/>
    </row>
    <row r="26" spans="1:7" s="3" customFormat="1" ht="12.75">
      <c r="A26" s="33" t="s">
        <v>66</v>
      </c>
      <c r="B26" s="17" t="s">
        <v>67</v>
      </c>
      <c r="C26" s="94">
        <v>600</v>
      </c>
      <c r="D26" s="139">
        <v>357.34</v>
      </c>
      <c r="E26" s="108"/>
      <c r="F26" s="173">
        <f t="shared" si="1"/>
        <v>600</v>
      </c>
      <c r="G26" s="157"/>
    </row>
    <row r="27" spans="1:7" s="3" customFormat="1" ht="12.75">
      <c r="A27" s="33" t="s">
        <v>68</v>
      </c>
      <c r="B27" s="17" t="s">
        <v>69</v>
      </c>
      <c r="C27" s="94">
        <v>1600</v>
      </c>
      <c r="D27" s="139">
        <v>1038.48</v>
      </c>
      <c r="E27" s="108"/>
      <c r="F27" s="173">
        <f t="shared" si="1"/>
        <v>1600</v>
      </c>
      <c r="G27" s="157"/>
    </row>
    <row r="28" spans="1:7" s="3" customFormat="1" ht="12.75">
      <c r="A28" s="33" t="s">
        <v>70</v>
      </c>
      <c r="B28" s="17" t="s">
        <v>71</v>
      </c>
      <c r="C28" s="94">
        <v>1000</v>
      </c>
      <c r="D28" s="139">
        <v>35.49</v>
      </c>
      <c r="E28" s="108"/>
      <c r="F28" s="173">
        <f t="shared" si="1"/>
        <v>1000</v>
      </c>
      <c r="G28" s="157"/>
    </row>
    <row r="29" spans="1:7" s="3" customFormat="1" ht="12.75">
      <c r="A29" s="33" t="s">
        <v>72</v>
      </c>
      <c r="B29" s="17" t="s">
        <v>73</v>
      </c>
      <c r="C29" s="94">
        <v>435</v>
      </c>
      <c r="D29" s="139"/>
      <c r="E29" s="108"/>
      <c r="F29" s="173">
        <f t="shared" si="1"/>
        <v>435</v>
      </c>
      <c r="G29" s="157"/>
    </row>
    <row r="30" spans="1:7" s="3" customFormat="1" ht="12.75">
      <c r="A30" s="33" t="s">
        <v>74</v>
      </c>
      <c r="B30" s="17" t="s">
        <v>75</v>
      </c>
      <c r="C30" s="94">
        <v>60</v>
      </c>
      <c r="D30" s="139">
        <v>63.1</v>
      </c>
      <c r="E30" s="108"/>
      <c r="F30" s="173">
        <f t="shared" si="1"/>
        <v>60</v>
      </c>
      <c r="G30" s="157"/>
    </row>
    <row r="31" spans="1:7" s="3" customFormat="1" ht="12.75">
      <c r="A31" s="33" t="s">
        <v>76</v>
      </c>
      <c r="B31" s="17" t="s">
        <v>77</v>
      </c>
      <c r="C31" s="94">
        <v>500</v>
      </c>
      <c r="D31" s="139">
        <v>355.01</v>
      </c>
      <c r="E31" s="108"/>
      <c r="F31" s="173">
        <f t="shared" si="1"/>
        <v>500</v>
      </c>
      <c r="G31" s="157"/>
    </row>
    <row r="32" spans="1:7" s="3" customFormat="1" ht="12.75">
      <c r="A32" s="33" t="s">
        <v>227</v>
      </c>
      <c r="B32" s="17" t="s">
        <v>253</v>
      </c>
      <c r="C32" s="94">
        <v>50</v>
      </c>
      <c r="D32" s="139"/>
      <c r="E32" s="108"/>
      <c r="F32" s="173">
        <f t="shared" si="1"/>
        <v>50</v>
      </c>
      <c r="G32" s="157"/>
    </row>
    <row r="33" spans="1:7" s="3" customFormat="1" ht="12.75">
      <c r="A33" s="33" t="s">
        <v>78</v>
      </c>
      <c r="B33" s="17" t="s">
        <v>79</v>
      </c>
      <c r="C33" s="94">
        <v>50</v>
      </c>
      <c r="D33" s="139">
        <v>575.61</v>
      </c>
      <c r="E33" s="108">
        <v>530</v>
      </c>
      <c r="F33" s="173">
        <f t="shared" si="1"/>
        <v>580</v>
      </c>
      <c r="G33" s="157"/>
    </row>
    <row r="34" spans="1:7" s="3" customFormat="1" ht="12.75">
      <c r="A34" s="33" t="s">
        <v>219</v>
      </c>
      <c r="B34" s="10" t="s">
        <v>223</v>
      </c>
      <c r="C34" s="94">
        <v>100</v>
      </c>
      <c r="D34" s="139"/>
      <c r="E34" s="108"/>
      <c r="F34" s="173">
        <f t="shared" si="1"/>
        <v>100</v>
      </c>
      <c r="G34" s="157"/>
    </row>
    <row r="35" spans="1:7" s="3" customFormat="1" ht="12.75">
      <c r="A35" s="33" t="s">
        <v>80</v>
      </c>
      <c r="B35" s="17" t="s">
        <v>337</v>
      </c>
      <c r="C35" s="94">
        <v>2860</v>
      </c>
      <c r="D35" s="139">
        <v>3551.49</v>
      </c>
      <c r="E35" s="108">
        <v>700</v>
      </c>
      <c r="F35" s="173">
        <f t="shared" si="1"/>
        <v>3560</v>
      </c>
      <c r="G35" s="157"/>
    </row>
    <row r="36" spans="1:7" s="3" customFormat="1" ht="12.75">
      <c r="A36" s="33" t="s">
        <v>81</v>
      </c>
      <c r="B36" s="17" t="s">
        <v>82</v>
      </c>
      <c r="C36" s="94">
        <v>400</v>
      </c>
      <c r="D36" s="139">
        <v>386.92</v>
      </c>
      <c r="E36" s="108"/>
      <c r="F36" s="173">
        <f t="shared" si="1"/>
        <v>400</v>
      </c>
      <c r="G36" s="157"/>
    </row>
    <row r="37" spans="1:7" s="3" customFormat="1" ht="12.75">
      <c r="A37" s="33" t="s">
        <v>207</v>
      </c>
      <c r="B37" s="17" t="s">
        <v>152</v>
      </c>
      <c r="C37" s="94">
        <v>100</v>
      </c>
      <c r="D37" s="139">
        <v>69.6</v>
      </c>
      <c r="E37" s="108"/>
      <c r="F37" s="173">
        <f t="shared" si="1"/>
        <v>100</v>
      </c>
      <c r="G37" s="157"/>
    </row>
    <row r="38" spans="1:7" s="3" customFormat="1" ht="12.75">
      <c r="A38" s="33" t="s">
        <v>83</v>
      </c>
      <c r="B38" s="17" t="s">
        <v>264</v>
      </c>
      <c r="C38" s="94">
        <v>500</v>
      </c>
      <c r="D38" s="139">
        <v>202.48</v>
      </c>
      <c r="E38" s="108"/>
      <c r="F38" s="173">
        <f t="shared" si="1"/>
        <v>500</v>
      </c>
      <c r="G38" s="157"/>
    </row>
    <row r="39" spans="1:7" s="3" customFormat="1" ht="12.75">
      <c r="A39" s="33" t="s">
        <v>84</v>
      </c>
      <c r="B39" s="17" t="s">
        <v>254</v>
      </c>
      <c r="C39" s="94">
        <v>1900</v>
      </c>
      <c r="D39" s="139">
        <v>1680</v>
      </c>
      <c r="E39" s="108"/>
      <c r="F39" s="173">
        <f t="shared" si="1"/>
        <v>1900</v>
      </c>
      <c r="G39" s="157"/>
    </row>
    <row r="40" spans="1:7" s="3" customFormat="1" ht="12.75">
      <c r="A40" s="33" t="s">
        <v>212</v>
      </c>
      <c r="B40" s="17" t="s">
        <v>213</v>
      </c>
      <c r="C40" s="94">
        <v>80</v>
      </c>
      <c r="D40" s="139"/>
      <c r="E40" s="108"/>
      <c r="F40" s="173">
        <f t="shared" si="1"/>
        <v>80</v>
      </c>
      <c r="G40" s="157"/>
    </row>
    <row r="41" spans="1:7" s="3" customFormat="1" ht="12.75">
      <c r="A41" s="33" t="s">
        <v>85</v>
      </c>
      <c r="B41" s="17" t="s">
        <v>265</v>
      </c>
      <c r="C41" s="94">
        <v>200</v>
      </c>
      <c r="D41" s="139">
        <v>71.94</v>
      </c>
      <c r="E41" s="108"/>
      <c r="F41" s="173">
        <f t="shared" si="1"/>
        <v>200</v>
      </c>
      <c r="G41" s="157"/>
    </row>
    <row r="42" spans="1:7" s="3" customFormat="1" ht="12.75">
      <c r="A42" s="33" t="s">
        <v>86</v>
      </c>
      <c r="B42" s="17" t="s">
        <v>87</v>
      </c>
      <c r="C42" s="94">
        <v>7500</v>
      </c>
      <c r="D42" s="139">
        <v>5540.2</v>
      </c>
      <c r="E42" s="108"/>
      <c r="F42" s="173">
        <f t="shared" si="1"/>
        <v>7500</v>
      </c>
      <c r="G42" s="157"/>
    </row>
    <row r="43" spans="1:7" s="3" customFormat="1" ht="12.75">
      <c r="A43" s="33" t="s">
        <v>88</v>
      </c>
      <c r="B43" s="17" t="s">
        <v>89</v>
      </c>
      <c r="C43" s="94">
        <v>800</v>
      </c>
      <c r="D43" s="139">
        <v>744.15</v>
      </c>
      <c r="E43" s="108"/>
      <c r="F43" s="173">
        <f t="shared" si="1"/>
        <v>800</v>
      </c>
      <c r="G43" s="157"/>
    </row>
    <row r="44" spans="1:7" s="3" customFormat="1" ht="12.75">
      <c r="A44" s="33" t="s">
        <v>90</v>
      </c>
      <c r="B44" s="17" t="s">
        <v>91</v>
      </c>
      <c r="C44" s="94">
        <v>1300</v>
      </c>
      <c r="D44" s="139">
        <v>354.93</v>
      </c>
      <c r="E44" s="108"/>
      <c r="F44" s="173">
        <f t="shared" si="1"/>
        <v>1300</v>
      </c>
      <c r="G44" s="157"/>
    </row>
    <row r="45" spans="1:7" s="3" customFormat="1" ht="12.75">
      <c r="A45" s="33" t="s">
        <v>298</v>
      </c>
      <c r="B45" s="17" t="s">
        <v>299</v>
      </c>
      <c r="C45" s="94"/>
      <c r="D45" s="139">
        <v>43.84</v>
      </c>
      <c r="E45" s="108"/>
      <c r="F45" s="173">
        <f t="shared" si="1"/>
        <v>0</v>
      </c>
      <c r="G45" s="157"/>
    </row>
    <row r="46" spans="1:7" s="3" customFormat="1" ht="12.75">
      <c r="A46" s="33" t="s">
        <v>228</v>
      </c>
      <c r="B46" s="17" t="s">
        <v>229</v>
      </c>
      <c r="C46" s="94">
        <v>200</v>
      </c>
      <c r="D46" s="139"/>
      <c r="E46" s="108"/>
      <c r="F46" s="173">
        <f t="shared" si="1"/>
        <v>200</v>
      </c>
      <c r="G46" s="157"/>
    </row>
    <row r="47" spans="1:7" s="3" customFormat="1" ht="12.75">
      <c r="A47" s="33" t="s">
        <v>93</v>
      </c>
      <c r="B47" s="17" t="s">
        <v>92</v>
      </c>
      <c r="C47" s="94">
        <v>20</v>
      </c>
      <c r="D47" s="139">
        <v>8</v>
      </c>
      <c r="E47" s="108"/>
      <c r="F47" s="173">
        <f t="shared" si="1"/>
        <v>20</v>
      </c>
      <c r="G47" s="157"/>
    </row>
    <row r="48" spans="1:7" s="3" customFormat="1" ht="12.75">
      <c r="A48" s="33" t="s">
        <v>94</v>
      </c>
      <c r="B48" s="17" t="s">
        <v>95</v>
      </c>
      <c r="C48" s="94">
        <v>10000</v>
      </c>
      <c r="D48" s="139">
        <v>4011.62</v>
      </c>
      <c r="E48" s="108"/>
      <c r="F48" s="173">
        <f t="shared" si="1"/>
        <v>10000</v>
      </c>
      <c r="G48" s="157"/>
    </row>
    <row r="49" spans="1:7" s="3" customFormat="1" ht="12.75">
      <c r="A49" s="33" t="s">
        <v>96</v>
      </c>
      <c r="B49" s="17" t="s">
        <v>97</v>
      </c>
      <c r="C49" s="94">
        <v>3000</v>
      </c>
      <c r="D49" s="139">
        <v>1433.2</v>
      </c>
      <c r="E49" s="108"/>
      <c r="F49" s="173">
        <f t="shared" si="1"/>
        <v>3000</v>
      </c>
      <c r="G49" s="157"/>
    </row>
    <row r="50" spans="1:7" s="3" customFormat="1" ht="12.75">
      <c r="A50" s="33" t="s">
        <v>356</v>
      </c>
      <c r="B50" s="17" t="s">
        <v>20</v>
      </c>
      <c r="C50" s="94"/>
      <c r="D50" s="139"/>
      <c r="E50" s="108"/>
      <c r="F50" s="173"/>
      <c r="G50" s="157"/>
    </row>
    <row r="51" spans="1:7" s="3" customFormat="1" ht="12.75">
      <c r="A51" s="33" t="s">
        <v>186</v>
      </c>
      <c r="B51" s="17" t="s">
        <v>322</v>
      </c>
      <c r="C51" s="94">
        <v>1801</v>
      </c>
      <c r="D51" s="139">
        <v>1800.51</v>
      </c>
      <c r="E51" s="108"/>
      <c r="F51" s="173">
        <f t="shared" si="1"/>
        <v>1801</v>
      </c>
      <c r="G51" s="157"/>
    </row>
    <row r="52" spans="1:7" s="3" customFormat="1" ht="12.75">
      <c r="A52" s="21">
        <v>641009</v>
      </c>
      <c r="B52" s="17" t="s">
        <v>208</v>
      </c>
      <c r="C52" s="94">
        <v>100</v>
      </c>
      <c r="D52" s="139"/>
      <c r="E52" s="108"/>
      <c r="F52" s="173">
        <f t="shared" si="1"/>
        <v>100</v>
      </c>
      <c r="G52" s="157"/>
    </row>
    <row r="53" spans="1:7" s="3" customFormat="1" ht="12.75">
      <c r="A53" s="21">
        <v>642006</v>
      </c>
      <c r="B53" s="17" t="s">
        <v>255</v>
      </c>
      <c r="C53" s="94">
        <v>700</v>
      </c>
      <c r="D53" s="139">
        <v>1597.51</v>
      </c>
      <c r="E53" s="108">
        <v>1000</v>
      </c>
      <c r="F53" s="173">
        <f t="shared" si="1"/>
        <v>1700</v>
      </c>
      <c r="G53" s="157" t="s">
        <v>377</v>
      </c>
    </row>
    <row r="54" spans="1:7" s="3" customFormat="1" ht="12.75">
      <c r="A54" s="21">
        <v>642012</v>
      </c>
      <c r="B54" s="17" t="s">
        <v>338</v>
      </c>
      <c r="C54" s="94"/>
      <c r="D54" s="139"/>
      <c r="E54" s="108"/>
      <c r="F54" s="173"/>
      <c r="G54" s="157"/>
    </row>
    <row r="55" spans="1:7" s="3" customFormat="1" ht="12.75">
      <c r="A55" s="21">
        <v>642015</v>
      </c>
      <c r="B55" s="17" t="s">
        <v>163</v>
      </c>
      <c r="C55" s="94">
        <v>100</v>
      </c>
      <c r="D55" s="139"/>
      <c r="E55" s="108"/>
      <c r="F55" s="173">
        <f t="shared" si="1"/>
        <v>100</v>
      </c>
      <c r="G55" s="157"/>
    </row>
    <row r="56" spans="1:7" s="29" customFormat="1" ht="14.25">
      <c r="A56" s="28" t="s">
        <v>98</v>
      </c>
      <c r="B56" s="24" t="s">
        <v>99</v>
      </c>
      <c r="C56" s="95">
        <f>SUM(C57:C62)</f>
        <v>3380</v>
      </c>
      <c r="D56" s="222">
        <f>SUM(D57:D62)</f>
        <v>2441.29</v>
      </c>
      <c r="E56" s="83">
        <f>SUM(E57:E62)</f>
        <v>116</v>
      </c>
      <c r="F56" s="158">
        <f>SUM(F57:F62)</f>
        <v>3496</v>
      </c>
      <c r="G56" s="248"/>
    </row>
    <row r="57" spans="1:7" s="3" customFormat="1" ht="12.75">
      <c r="A57" s="33" t="s">
        <v>84</v>
      </c>
      <c r="B57" s="17" t="s">
        <v>100</v>
      </c>
      <c r="C57" s="94">
        <v>300</v>
      </c>
      <c r="D57" s="139">
        <v>280</v>
      </c>
      <c r="E57" s="108"/>
      <c r="F57" s="173">
        <f>C57+E57</f>
        <v>300</v>
      </c>
      <c r="G57" s="157"/>
    </row>
    <row r="58" spans="1:7" s="3" customFormat="1" ht="12.75">
      <c r="A58" s="33" t="s">
        <v>85</v>
      </c>
      <c r="B58" s="17" t="s">
        <v>266</v>
      </c>
      <c r="C58" s="94">
        <v>300</v>
      </c>
      <c r="D58" s="139">
        <v>202.99</v>
      </c>
      <c r="E58" s="108"/>
      <c r="F58" s="173">
        <f>C58+E58</f>
        <v>300</v>
      </c>
      <c r="G58" s="157"/>
    </row>
    <row r="59" spans="1:7" s="3" customFormat="1" ht="12.75">
      <c r="A59" s="33" t="s">
        <v>186</v>
      </c>
      <c r="B59" s="17" t="s">
        <v>187</v>
      </c>
      <c r="C59" s="94">
        <v>660</v>
      </c>
      <c r="D59" s="139">
        <v>467.64</v>
      </c>
      <c r="E59" s="108"/>
      <c r="F59" s="173">
        <f>C59+E59</f>
        <v>660</v>
      </c>
      <c r="G59" s="157"/>
    </row>
    <row r="60" spans="1:7" s="3" customFormat="1" ht="12.75">
      <c r="A60" s="33" t="s">
        <v>249</v>
      </c>
      <c r="B60" s="17" t="s">
        <v>250</v>
      </c>
      <c r="C60" s="94">
        <v>1900</v>
      </c>
      <c r="D60" s="139">
        <v>1183.16</v>
      </c>
      <c r="E60" s="108"/>
      <c r="F60" s="173">
        <f>C60+E60</f>
        <v>1900</v>
      </c>
      <c r="G60" s="157"/>
    </row>
    <row r="61" spans="1:7" s="3" customFormat="1" ht="12.75">
      <c r="A61" s="33" t="s">
        <v>339</v>
      </c>
      <c r="B61" s="17" t="s">
        <v>340</v>
      </c>
      <c r="C61" s="94"/>
      <c r="D61" s="139"/>
      <c r="E61" s="108"/>
      <c r="F61" s="173"/>
      <c r="G61" s="157"/>
    </row>
    <row r="62" spans="1:7" s="3" customFormat="1" ht="12.75">
      <c r="A62" s="33" t="s">
        <v>251</v>
      </c>
      <c r="B62" s="17" t="s">
        <v>252</v>
      </c>
      <c r="C62" s="94">
        <v>220</v>
      </c>
      <c r="D62" s="139">
        <v>307.5</v>
      </c>
      <c r="E62" s="108">
        <v>116</v>
      </c>
      <c r="F62" s="173">
        <f>C62+E62</f>
        <v>336</v>
      </c>
      <c r="G62" s="157"/>
    </row>
    <row r="63" spans="1:7" s="29" customFormat="1" ht="14.25">
      <c r="A63" s="28" t="s">
        <v>101</v>
      </c>
      <c r="B63" s="24" t="s">
        <v>102</v>
      </c>
      <c r="C63" s="95">
        <f>SUM(C64:C81)</f>
        <v>5808</v>
      </c>
      <c r="D63" s="222">
        <f>SUM(D64:D81)</f>
        <v>3651.32</v>
      </c>
      <c r="E63" s="83">
        <f>SUM(E64:E81)</f>
        <v>0</v>
      </c>
      <c r="F63" s="158">
        <f>SUM(F64:F81)</f>
        <v>5808</v>
      </c>
      <c r="G63" s="248"/>
    </row>
    <row r="64" spans="1:7" s="3" customFormat="1" ht="12.75">
      <c r="A64" s="33" t="s">
        <v>45</v>
      </c>
      <c r="B64" s="17" t="s">
        <v>46</v>
      </c>
      <c r="C64" s="94">
        <v>2750</v>
      </c>
      <c r="D64" s="139">
        <v>1944.96</v>
      </c>
      <c r="E64" s="108"/>
      <c r="F64" s="173">
        <f aca="true" t="shared" si="2" ref="F64:F81">C64+E64</f>
        <v>2750</v>
      </c>
      <c r="G64" s="157"/>
    </row>
    <row r="65" spans="1:7" s="3" customFormat="1" ht="12.75">
      <c r="A65" s="33" t="s">
        <v>47</v>
      </c>
      <c r="B65" s="17" t="s">
        <v>48</v>
      </c>
      <c r="C65" s="94">
        <v>660</v>
      </c>
      <c r="D65" s="139">
        <v>585.5</v>
      </c>
      <c r="E65" s="108"/>
      <c r="F65" s="173">
        <f t="shared" si="2"/>
        <v>660</v>
      </c>
      <c r="G65" s="157"/>
    </row>
    <row r="66" spans="1:7" s="3" customFormat="1" ht="12.75">
      <c r="A66" s="33" t="s">
        <v>49</v>
      </c>
      <c r="B66" s="17" t="s">
        <v>50</v>
      </c>
      <c r="C66" s="94">
        <v>110</v>
      </c>
      <c r="D66" s="139"/>
      <c r="E66" s="108"/>
      <c r="F66" s="173">
        <f t="shared" si="2"/>
        <v>110</v>
      </c>
      <c r="G66" s="157"/>
    </row>
    <row r="67" spans="1:7" s="3" customFormat="1" ht="12.75">
      <c r="A67" s="33" t="s">
        <v>51</v>
      </c>
      <c r="B67" s="17" t="s">
        <v>52</v>
      </c>
      <c r="C67" s="94">
        <v>355</v>
      </c>
      <c r="D67" s="139">
        <v>233.31</v>
      </c>
      <c r="E67" s="108"/>
      <c r="F67" s="173">
        <f t="shared" si="2"/>
        <v>355</v>
      </c>
      <c r="G67" s="157"/>
    </row>
    <row r="68" spans="1:7" s="3" customFormat="1" ht="12.75">
      <c r="A68" s="33" t="s">
        <v>51</v>
      </c>
      <c r="B68" s="17" t="s">
        <v>53</v>
      </c>
      <c r="C68" s="94">
        <v>880</v>
      </c>
      <c r="D68" s="139">
        <v>622.96</v>
      </c>
      <c r="E68" s="108"/>
      <c r="F68" s="173">
        <f t="shared" si="2"/>
        <v>880</v>
      </c>
      <c r="G68" s="157"/>
    </row>
    <row r="69" spans="1:7" s="3" customFormat="1" ht="12.75">
      <c r="A69" s="33" t="s">
        <v>56</v>
      </c>
      <c r="B69" s="17" t="s">
        <v>57</v>
      </c>
      <c r="C69" s="94">
        <v>10</v>
      </c>
      <c r="D69" s="139"/>
      <c r="E69" s="108"/>
      <c r="F69" s="173">
        <f t="shared" si="2"/>
        <v>10</v>
      </c>
      <c r="G69" s="157"/>
    </row>
    <row r="70" spans="1:7" s="3" customFormat="1" ht="12.75">
      <c r="A70" s="33" t="s">
        <v>58</v>
      </c>
      <c r="B70" s="17" t="s">
        <v>59</v>
      </c>
      <c r="C70" s="94">
        <v>400</v>
      </c>
      <c r="D70" s="139"/>
      <c r="E70" s="108"/>
      <c r="F70" s="173">
        <f t="shared" si="2"/>
        <v>400</v>
      </c>
      <c r="G70" s="157"/>
    </row>
    <row r="71" spans="1:7" s="3" customFormat="1" ht="12.75">
      <c r="A71" s="33" t="s">
        <v>60</v>
      </c>
      <c r="B71" s="17" t="s">
        <v>61</v>
      </c>
      <c r="C71" s="94">
        <v>200</v>
      </c>
      <c r="D71" s="139">
        <v>141.85</v>
      </c>
      <c r="E71" s="108"/>
      <c r="F71" s="173">
        <f t="shared" si="2"/>
        <v>200</v>
      </c>
      <c r="G71" s="157"/>
    </row>
    <row r="72" spans="1:7" s="3" customFormat="1" ht="12.75">
      <c r="A72" s="33" t="s">
        <v>262</v>
      </c>
      <c r="B72" s="17" t="s">
        <v>263</v>
      </c>
      <c r="C72" s="94">
        <v>20</v>
      </c>
      <c r="D72" s="139">
        <v>13.38</v>
      </c>
      <c r="E72" s="108"/>
      <c r="F72" s="173">
        <f t="shared" si="2"/>
        <v>20</v>
      </c>
      <c r="G72" s="157"/>
    </row>
    <row r="73" spans="1:7" s="3" customFormat="1" ht="12.75">
      <c r="A73" s="33" t="s">
        <v>62</v>
      </c>
      <c r="B73" s="17" t="s">
        <v>63</v>
      </c>
      <c r="C73" s="94">
        <v>100</v>
      </c>
      <c r="D73" s="139">
        <v>44.46</v>
      </c>
      <c r="E73" s="108"/>
      <c r="F73" s="173">
        <f t="shared" si="2"/>
        <v>100</v>
      </c>
      <c r="G73" s="157"/>
    </row>
    <row r="74" spans="1:7" s="3" customFormat="1" ht="12.75">
      <c r="A74" s="33" t="s">
        <v>225</v>
      </c>
      <c r="B74" s="17" t="s">
        <v>300</v>
      </c>
      <c r="C74" s="94"/>
      <c r="D74" s="139">
        <v>11.06</v>
      </c>
      <c r="E74" s="108"/>
      <c r="F74" s="173">
        <f t="shared" si="2"/>
        <v>0</v>
      </c>
      <c r="G74" s="157"/>
    </row>
    <row r="75" spans="1:7" s="3" customFormat="1" ht="12.75">
      <c r="A75" s="33" t="s">
        <v>76</v>
      </c>
      <c r="B75" s="17" t="s">
        <v>230</v>
      </c>
      <c r="C75" s="94">
        <v>160</v>
      </c>
      <c r="D75" s="139">
        <v>25.09</v>
      </c>
      <c r="E75" s="108"/>
      <c r="F75" s="173">
        <f>C75+E75</f>
        <v>160</v>
      </c>
      <c r="G75" s="157"/>
    </row>
    <row r="76" spans="1:7" s="3" customFormat="1" ht="12.75">
      <c r="A76" s="33" t="s">
        <v>81</v>
      </c>
      <c r="B76" s="17" t="s">
        <v>82</v>
      </c>
      <c r="C76" s="94"/>
      <c r="D76" s="139"/>
      <c r="E76" s="108"/>
      <c r="F76" s="173"/>
      <c r="G76" s="157"/>
    </row>
    <row r="77" spans="1:7" s="3" customFormat="1" ht="12.75">
      <c r="A77" s="33" t="s">
        <v>83</v>
      </c>
      <c r="B77" s="17" t="s">
        <v>121</v>
      </c>
      <c r="C77" s="94"/>
      <c r="D77" s="139">
        <v>5.05</v>
      </c>
      <c r="E77" s="108"/>
      <c r="F77" s="173">
        <f t="shared" si="2"/>
        <v>0</v>
      </c>
      <c r="G77" s="157"/>
    </row>
    <row r="78" spans="1:7" s="3" customFormat="1" ht="12.75">
      <c r="A78" s="33" t="s">
        <v>212</v>
      </c>
      <c r="B78" s="17" t="s">
        <v>213</v>
      </c>
      <c r="C78" s="94">
        <v>8</v>
      </c>
      <c r="D78" s="139"/>
      <c r="E78" s="108"/>
      <c r="F78" s="173">
        <f t="shared" si="2"/>
        <v>8</v>
      </c>
      <c r="G78" s="157"/>
    </row>
    <row r="79" spans="1:7" s="3" customFormat="1" ht="12.75">
      <c r="A79" s="33" t="s">
        <v>236</v>
      </c>
      <c r="B79" s="17" t="s">
        <v>341</v>
      </c>
      <c r="C79" s="94"/>
      <c r="D79" s="139"/>
      <c r="E79" s="108"/>
      <c r="F79" s="173"/>
      <c r="G79" s="157"/>
    </row>
    <row r="80" spans="1:7" s="9" customFormat="1" ht="12.75">
      <c r="A80" s="33" t="s">
        <v>90</v>
      </c>
      <c r="B80" s="17" t="s">
        <v>91</v>
      </c>
      <c r="C80" s="94">
        <v>55</v>
      </c>
      <c r="D80" s="139">
        <v>23.7</v>
      </c>
      <c r="E80" s="108"/>
      <c r="F80" s="173">
        <f t="shared" si="2"/>
        <v>55</v>
      </c>
      <c r="G80" s="159"/>
    </row>
    <row r="81" spans="1:7" s="9" customFormat="1" ht="12.75">
      <c r="A81" s="33" t="s">
        <v>94</v>
      </c>
      <c r="B81" s="17" t="s">
        <v>256</v>
      </c>
      <c r="C81" s="94">
        <v>100</v>
      </c>
      <c r="D81" s="139"/>
      <c r="E81" s="108"/>
      <c r="F81" s="173">
        <f t="shared" si="2"/>
        <v>100</v>
      </c>
      <c r="G81" s="159"/>
    </row>
    <row r="82" spans="1:7" s="76" customFormat="1" ht="15">
      <c r="A82" s="30" t="s">
        <v>301</v>
      </c>
      <c r="B82" s="31" t="s">
        <v>302</v>
      </c>
      <c r="C82" s="93">
        <f>SUM(C83:C94)</f>
        <v>1948</v>
      </c>
      <c r="D82" s="221">
        <f>SUM(D83:D94)</f>
        <v>1947.9900000000002</v>
      </c>
      <c r="E82" s="82">
        <f>SUM(E83:E94)</f>
        <v>0</v>
      </c>
      <c r="F82" s="156">
        <f>SUM(F83:F94)</f>
        <v>1948</v>
      </c>
      <c r="G82" s="247"/>
    </row>
    <row r="83" spans="1:7" s="9" customFormat="1" ht="12.75">
      <c r="A83" s="33" t="s">
        <v>51</v>
      </c>
      <c r="B83" s="17" t="s">
        <v>52</v>
      </c>
      <c r="C83" s="94">
        <v>7</v>
      </c>
      <c r="D83" s="139">
        <v>7.44</v>
      </c>
      <c r="E83" s="108"/>
      <c r="F83" s="173">
        <f>C83+E83</f>
        <v>7</v>
      </c>
      <c r="G83" s="159"/>
    </row>
    <row r="84" spans="1:7" s="9" customFormat="1" ht="12.75">
      <c r="A84" s="33" t="s">
        <v>51</v>
      </c>
      <c r="B84" s="17" t="s">
        <v>53</v>
      </c>
      <c r="C84" s="94">
        <v>29</v>
      </c>
      <c r="D84" s="139">
        <v>28.84</v>
      </c>
      <c r="E84" s="108"/>
      <c r="F84" s="173">
        <f aca="true" t="shared" si="3" ref="F84:F94">C84+E84</f>
        <v>29</v>
      </c>
      <c r="G84" s="159"/>
    </row>
    <row r="85" spans="1:7" s="9" customFormat="1" ht="12.75">
      <c r="A85" s="33" t="s">
        <v>56</v>
      </c>
      <c r="B85" s="17" t="s">
        <v>57</v>
      </c>
      <c r="C85" s="94"/>
      <c r="D85" s="139"/>
      <c r="E85" s="108"/>
      <c r="F85" s="173"/>
      <c r="G85" s="159"/>
    </row>
    <row r="86" spans="1:7" s="9" customFormat="1" ht="12.75">
      <c r="A86" s="33" t="s">
        <v>58</v>
      </c>
      <c r="B86" s="17" t="s">
        <v>59</v>
      </c>
      <c r="C86" s="94"/>
      <c r="D86" s="139"/>
      <c r="E86" s="108"/>
      <c r="F86" s="173"/>
      <c r="G86" s="159"/>
    </row>
    <row r="87" spans="1:7" s="9" customFormat="1" ht="12.75">
      <c r="A87" s="33" t="s">
        <v>60</v>
      </c>
      <c r="B87" s="17" t="s">
        <v>61</v>
      </c>
      <c r="C87" s="94">
        <v>17</v>
      </c>
      <c r="D87" s="139">
        <v>16.9</v>
      </c>
      <c r="E87" s="108"/>
      <c r="F87" s="173">
        <f t="shared" si="3"/>
        <v>17</v>
      </c>
      <c r="G87" s="159"/>
    </row>
    <row r="88" spans="1:7" s="9" customFormat="1" ht="12.75">
      <c r="A88" s="33" t="s">
        <v>62</v>
      </c>
      <c r="B88" s="17" t="s">
        <v>63</v>
      </c>
      <c r="C88" s="94">
        <v>129</v>
      </c>
      <c r="D88" s="139">
        <v>128.91</v>
      </c>
      <c r="E88" s="108"/>
      <c r="F88" s="173">
        <f t="shared" si="3"/>
        <v>129</v>
      </c>
      <c r="G88" s="159"/>
    </row>
    <row r="89" spans="1:7" s="9" customFormat="1" ht="12.75">
      <c r="A89" s="33" t="s">
        <v>66</v>
      </c>
      <c r="B89" s="17" t="s">
        <v>303</v>
      </c>
      <c r="C89" s="94">
        <v>58</v>
      </c>
      <c r="D89" s="139">
        <v>58.13</v>
      </c>
      <c r="E89" s="108"/>
      <c r="F89" s="173">
        <f t="shared" si="3"/>
        <v>58</v>
      </c>
      <c r="G89" s="159"/>
    </row>
    <row r="90" spans="1:7" s="9" customFormat="1" ht="12.75">
      <c r="A90" s="37" t="s">
        <v>68</v>
      </c>
      <c r="B90" s="10" t="s">
        <v>109</v>
      </c>
      <c r="C90" s="94">
        <v>60</v>
      </c>
      <c r="D90" s="139">
        <v>60</v>
      </c>
      <c r="E90" s="108"/>
      <c r="F90" s="173">
        <f t="shared" si="3"/>
        <v>60</v>
      </c>
      <c r="G90" s="159"/>
    </row>
    <row r="91" spans="1:7" s="9" customFormat="1" ht="12.75">
      <c r="A91" s="37" t="s">
        <v>80</v>
      </c>
      <c r="B91" s="10" t="s">
        <v>337</v>
      </c>
      <c r="C91" s="94"/>
      <c r="D91" s="139"/>
      <c r="E91" s="108"/>
      <c r="F91" s="173"/>
      <c r="G91" s="159"/>
    </row>
    <row r="92" spans="1:7" s="9" customFormat="1" ht="12.75">
      <c r="A92" s="33" t="s">
        <v>86</v>
      </c>
      <c r="B92" s="17" t="s">
        <v>87</v>
      </c>
      <c r="C92" s="94">
        <v>255</v>
      </c>
      <c r="D92" s="139">
        <v>255.2</v>
      </c>
      <c r="E92" s="108"/>
      <c r="F92" s="173">
        <f t="shared" si="3"/>
        <v>255</v>
      </c>
      <c r="G92" s="159"/>
    </row>
    <row r="93" spans="1:7" s="9" customFormat="1" ht="12.75">
      <c r="A93" s="33" t="s">
        <v>94</v>
      </c>
      <c r="B93" s="17" t="s">
        <v>304</v>
      </c>
      <c r="C93" s="94">
        <v>828</v>
      </c>
      <c r="D93" s="139">
        <v>828.17</v>
      </c>
      <c r="E93" s="108"/>
      <c r="F93" s="173">
        <f t="shared" si="3"/>
        <v>828</v>
      </c>
      <c r="G93" s="159"/>
    </row>
    <row r="94" spans="1:7" s="9" customFormat="1" ht="13.5" thickBot="1">
      <c r="A94" s="264" t="s">
        <v>96</v>
      </c>
      <c r="B94" s="150" t="s">
        <v>115</v>
      </c>
      <c r="C94" s="265">
        <v>565</v>
      </c>
      <c r="D94" s="266">
        <v>564.4</v>
      </c>
      <c r="E94" s="267"/>
      <c r="F94" s="268">
        <f t="shared" si="3"/>
        <v>565</v>
      </c>
      <c r="G94" s="269"/>
    </row>
    <row r="95" spans="1:7" s="32" customFormat="1" ht="16.5" thickBot="1">
      <c r="A95" s="272" t="s">
        <v>104</v>
      </c>
      <c r="B95" s="258" t="s">
        <v>103</v>
      </c>
      <c r="C95" s="259">
        <f>C96</f>
        <v>1047</v>
      </c>
      <c r="D95" s="260">
        <f>D96</f>
        <v>1084.4</v>
      </c>
      <c r="E95" s="261">
        <f>E96</f>
        <v>556</v>
      </c>
      <c r="F95" s="262">
        <f>F96</f>
        <v>1603</v>
      </c>
      <c r="G95" s="263"/>
    </row>
    <row r="96" spans="1:7" s="25" customFormat="1" ht="15">
      <c r="A96" s="270" t="s">
        <v>105</v>
      </c>
      <c r="B96" s="271" t="s">
        <v>106</v>
      </c>
      <c r="C96" s="252">
        <f>SUM(C97:C114)</f>
        <v>1047</v>
      </c>
      <c r="D96" s="253">
        <f>SUM(D97:D114)</f>
        <v>1084.4</v>
      </c>
      <c r="E96" s="254">
        <f>SUM(E97:E114)</f>
        <v>556</v>
      </c>
      <c r="F96" s="255">
        <f>SUM(F97:F114)</f>
        <v>1603</v>
      </c>
      <c r="G96" s="256"/>
    </row>
    <row r="97" spans="1:7" s="9" customFormat="1" ht="12.75">
      <c r="A97" s="21">
        <v>625003</v>
      </c>
      <c r="B97" s="17" t="s">
        <v>209</v>
      </c>
      <c r="C97" s="94">
        <v>5</v>
      </c>
      <c r="D97" s="139"/>
      <c r="E97" s="108"/>
      <c r="F97" s="173">
        <f>C97+E97</f>
        <v>5</v>
      </c>
      <c r="G97" s="159"/>
    </row>
    <row r="98" spans="1:7" s="3" customFormat="1" ht="12.75">
      <c r="A98" s="21">
        <v>631001</v>
      </c>
      <c r="B98" s="17" t="s">
        <v>180</v>
      </c>
      <c r="C98" s="94">
        <v>40</v>
      </c>
      <c r="D98" s="139">
        <v>10.92</v>
      </c>
      <c r="E98" s="108"/>
      <c r="F98" s="173">
        <f aca="true" t="shared" si="4" ref="F98:F114">C98+E98</f>
        <v>40</v>
      </c>
      <c r="G98" s="157"/>
    </row>
    <row r="99" spans="1:7" s="3" customFormat="1" ht="12.75">
      <c r="A99" s="33" t="s">
        <v>60</v>
      </c>
      <c r="B99" s="17" t="s">
        <v>61</v>
      </c>
      <c r="C99" s="94"/>
      <c r="D99" s="139"/>
      <c r="E99" s="108"/>
      <c r="F99" s="173"/>
      <c r="G99" s="157"/>
    </row>
    <row r="100" spans="1:7" s="3" customFormat="1" ht="12.75">
      <c r="A100" s="33" t="s">
        <v>357</v>
      </c>
      <c r="B100" s="17" t="s">
        <v>358</v>
      </c>
      <c r="C100" s="94"/>
      <c r="D100" s="139"/>
      <c r="E100" s="108"/>
      <c r="F100" s="173"/>
      <c r="G100" s="157"/>
    </row>
    <row r="101" spans="1:7" s="3" customFormat="1" ht="12.75">
      <c r="A101" s="21">
        <v>633006</v>
      </c>
      <c r="B101" s="17" t="s">
        <v>63</v>
      </c>
      <c r="C101" s="94">
        <v>200</v>
      </c>
      <c r="D101" s="139">
        <v>2.5</v>
      </c>
      <c r="E101" s="108"/>
      <c r="F101" s="173">
        <f t="shared" si="4"/>
        <v>200</v>
      </c>
      <c r="G101" s="157"/>
    </row>
    <row r="102" spans="1:7" s="3" customFormat="1" ht="12.75">
      <c r="A102" s="37" t="s">
        <v>107</v>
      </c>
      <c r="B102" s="10" t="s">
        <v>108</v>
      </c>
      <c r="C102" s="96">
        <v>15</v>
      </c>
      <c r="D102" s="136"/>
      <c r="E102" s="109"/>
      <c r="F102" s="173">
        <f t="shared" si="4"/>
        <v>15</v>
      </c>
      <c r="G102" s="157"/>
    </row>
    <row r="103" spans="1:7" s="3" customFormat="1" ht="12.75">
      <c r="A103" s="37" t="s">
        <v>64</v>
      </c>
      <c r="B103" s="10" t="s">
        <v>218</v>
      </c>
      <c r="C103" s="96">
        <v>20</v>
      </c>
      <c r="D103" s="136"/>
      <c r="E103" s="109"/>
      <c r="F103" s="173">
        <f t="shared" si="4"/>
        <v>20</v>
      </c>
      <c r="G103" s="157"/>
    </row>
    <row r="104" spans="1:7" s="3" customFormat="1" ht="12.75">
      <c r="A104" s="37" t="s">
        <v>359</v>
      </c>
      <c r="B104" s="10" t="s">
        <v>360</v>
      </c>
      <c r="C104" s="96"/>
      <c r="D104" s="136"/>
      <c r="E104" s="109"/>
      <c r="F104" s="173"/>
      <c r="G104" s="157"/>
    </row>
    <row r="105" spans="1:7" s="3" customFormat="1" ht="12.75">
      <c r="A105" s="37" t="s">
        <v>210</v>
      </c>
      <c r="B105" s="10" t="s">
        <v>189</v>
      </c>
      <c r="C105" s="96">
        <v>40</v>
      </c>
      <c r="D105" s="136"/>
      <c r="E105" s="109"/>
      <c r="F105" s="173">
        <f t="shared" si="4"/>
        <v>40</v>
      </c>
      <c r="G105" s="157"/>
    </row>
    <row r="106" spans="1:7" s="3" customFormat="1" ht="12.75">
      <c r="A106" s="37" t="s">
        <v>68</v>
      </c>
      <c r="B106" s="10" t="s">
        <v>109</v>
      </c>
      <c r="C106" s="96">
        <v>270</v>
      </c>
      <c r="D106" s="136">
        <v>322.31</v>
      </c>
      <c r="E106" s="109"/>
      <c r="F106" s="173">
        <f t="shared" si="4"/>
        <v>270</v>
      </c>
      <c r="G106" s="157"/>
    </row>
    <row r="107" spans="1:7" s="3" customFormat="1" ht="12.75">
      <c r="A107" s="37" t="s">
        <v>70</v>
      </c>
      <c r="B107" s="10" t="s">
        <v>110</v>
      </c>
      <c r="C107" s="96">
        <v>100</v>
      </c>
      <c r="D107" s="136">
        <v>655.67</v>
      </c>
      <c r="E107" s="109">
        <v>556</v>
      </c>
      <c r="F107" s="173">
        <f t="shared" si="4"/>
        <v>656</v>
      </c>
      <c r="G107" s="157" t="s">
        <v>378</v>
      </c>
    </row>
    <row r="108" spans="1:7" s="3" customFormat="1" ht="12.75">
      <c r="A108" s="37" t="s">
        <v>72</v>
      </c>
      <c r="B108" s="10" t="s">
        <v>111</v>
      </c>
      <c r="C108" s="96">
        <v>72</v>
      </c>
      <c r="D108" s="136"/>
      <c r="E108" s="109"/>
      <c r="F108" s="173">
        <f t="shared" si="4"/>
        <v>72</v>
      </c>
      <c r="G108" s="157"/>
    </row>
    <row r="109" spans="1:7" s="3" customFormat="1" ht="12.75">
      <c r="A109" s="33" t="s">
        <v>74</v>
      </c>
      <c r="B109" s="17" t="s">
        <v>75</v>
      </c>
      <c r="C109" s="96">
        <v>15</v>
      </c>
      <c r="D109" s="136"/>
      <c r="E109" s="109"/>
      <c r="F109" s="173">
        <f t="shared" si="4"/>
        <v>15</v>
      </c>
      <c r="G109" s="157"/>
    </row>
    <row r="110" spans="1:7" s="3" customFormat="1" ht="12.75">
      <c r="A110" s="37" t="s">
        <v>219</v>
      </c>
      <c r="B110" s="10" t="s">
        <v>223</v>
      </c>
      <c r="C110" s="96">
        <v>10</v>
      </c>
      <c r="D110" s="136"/>
      <c r="E110" s="109"/>
      <c r="F110" s="173">
        <f t="shared" si="4"/>
        <v>10</v>
      </c>
      <c r="G110" s="157"/>
    </row>
    <row r="111" spans="1:7" s="3" customFormat="1" ht="12.75">
      <c r="A111" s="37" t="s">
        <v>80</v>
      </c>
      <c r="B111" s="10" t="s">
        <v>112</v>
      </c>
      <c r="C111" s="96">
        <v>30</v>
      </c>
      <c r="D111" s="136"/>
      <c r="E111" s="109"/>
      <c r="F111" s="173">
        <f t="shared" si="4"/>
        <v>30</v>
      </c>
      <c r="G111" s="157"/>
    </row>
    <row r="112" spans="1:7" s="3" customFormat="1" ht="12.75">
      <c r="A112" s="37" t="s">
        <v>113</v>
      </c>
      <c r="B112" s="10" t="s">
        <v>114</v>
      </c>
      <c r="C112" s="96">
        <v>30</v>
      </c>
      <c r="D112" s="136">
        <v>10</v>
      </c>
      <c r="E112" s="109"/>
      <c r="F112" s="173">
        <f t="shared" si="4"/>
        <v>30</v>
      </c>
      <c r="G112" s="157"/>
    </row>
    <row r="113" spans="1:7" s="3" customFormat="1" ht="12.75">
      <c r="A113" s="37" t="s">
        <v>93</v>
      </c>
      <c r="B113" s="10" t="s">
        <v>92</v>
      </c>
      <c r="C113" s="96"/>
      <c r="D113" s="136"/>
      <c r="E113" s="109"/>
      <c r="F113" s="173"/>
      <c r="G113" s="157"/>
    </row>
    <row r="114" spans="1:7" s="3" customFormat="1" ht="13.5" thickBot="1">
      <c r="A114" s="264" t="s">
        <v>96</v>
      </c>
      <c r="B114" s="150" t="s">
        <v>115</v>
      </c>
      <c r="C114" s="124">
        <v>200</v>
      </c>
      <c r="D114" s="217">
        <v>83</v>
      </c>
      <c r="E114" s="152"/>
      <c r="F114" s="268">
        <f t="shared" si="4"/>
        <v>200</v>
      </c>
      <c r="G114" s="199"/>
    </row>
    <row r="115" spans="1:7" s="32" customFormat="1" ht="16.5" thickBot="1">
      <c r="A115" s="257" t="s">
        <v>116</v>
      </c>
      <c r="B115" s="258" t="s">
        <v>117</v>
      </c>
      <c r="C115" s="259">
        <f>C116+C120</f>
        <v>4050</v>
      </c>
      <c r="D115" s="260">
        <f>D116+D120</f>
        <v>4559.74</v>
      </c>
      <c r="E115" s="261">
        <f>E116+E120</f>
        <v>1700</v>
      </c>
      <c r="F115" s="262">
        <f>F116+F120</f>
        <v>5750</v>
      </c>
      <c r="G115" s="263"/>
    </row>
    <row r="116" spans="1:7" s="25" customFormat="1" ht="15">
      <c r="A116" s="296" t="s">
        <v>118</v>
      </c>
      <c r="B116" s="271" t="s">
        <v>259</v>
      </c>
      <c r="C116" s="252">
        <f>SUM(C117:C119)</f>
        <v>0</v>
      </c>
      <c r="D116" s="253">
        <f>SUM(D117:D119)</f>
        <v>2.26</v>
      </c>
      <c r="E116" s="254">
        <f>SUM(E117:E119)</f>
        <v>0</v>
      </c>
      <c r="F116" s="255">
        <f>SUM(F117:F119)</f>
        <v>0</v>
      </c>
      <c r="G116" s="256"/>
    </row>
    <row r="117" spans="1:7" s="3" customFormat="1" ht="12.75">
      <c r="A117" s="21">
        <v>633006</v>
      </c>
      <c r="B117" s="17" t="s">
        <v>63</v>
      </c>
      <c r="C117" s="94"/>
      <c r="D117" s="139">
        <v>2.26</v>
      </c>
      <c r="E117" s="108"/>
      <c r="F117" s="173">
        <f>C117+E117</f>
        <v>0</v>
      </c>
      <c r="G117" s="157"/>
    </row>
    <row r="118" spans="1:7" s="3" customFormat="1" ht="12.75">
      <c r="A118" s="21">
        <v>637005</v>
      </c>
      <c r="B118" s="17" t="s">
        <v>361</v>
      </c>
      <c r="C118" s="94"/>
      <c r="D118" s="139"/>
      <c r="E118" s="108"/>
      <c r="F118" s="173"/>
      <c r="G118" s="157"/>
    </row>
    <row r="119" spans="1:7" s="3" customFormat="1" ht="12.75">
      <c r="A119" s="39">
        <v>637012</v>
      </c>
      <c r="B119" s="35" t="s">
        <v>126</v>
      </c>
      <c r="C119" s="94"/>
      <c r="D119" s="139"/>
      <c r="E119" s="108"/>
      <c r="F119" s="173"/>
      <c r="G119" s="157"/>
    </row>
    <row r="120" spans="1:7" s="25" customFormat="1" ht="15">
      <c r="A120" s="30" t="s">
        <v>119</v>
      </c>
      <c r="B120" s="31" t="s">
        <v>120</v>
      </c>
      <c r="C120" s="93">
        <f>SUM(C121:C125)</f>
        <v>4050</v>
      </c>
      <c r="D120" s="221">
        <f>SUM(D121:D125)</f>
        <v>4557.48</v>
      </c>
      <c r="E120" s="82">
        <f>SUM(E121:E125)</f>
        <v>1700</v>
      </c>
      <c r="F120" s="156">
        <f>SUM(F121:F125)</f>
        <v>5750</v>
      </c>
      <c r="G120" s="247"/>
    </row>
    <row r="121" spans="1:7" s="36" customFormat="1" ht="12.75">
      <c r="A121" s="38">
        <v>633006</v>
      </c>
      <c r="B121" s="34" t="s">
        <v>231</v>
      </c>
      <c r="C121" s="96">
        <v>900</v>
      </c>
      <c r="D121" s="136">
        <v>322.92</v>
      </c>
      <c r="E121" s="109"/>
      <c r="F121" s="174">
        <f>C121+E121</f>
        <v>900</v>
      </c>
      <c r="G121" s="157"/>
    </row>
    <row r="122" spans="1:7" s="36" customFormat="1" ht="12.75">
      <c r="A122" s="37" t="s">
        <v>68</v>
      </c>
      <c r="B122" s="10" t="s">
        <v>109</v>
      </c>
      <c r="C122" s="96">
        <v>50</v>
      </c>
      <c r="D122" s="136"/>
      <c r="E122" s="109"/>
      <c r="F122" s="174">
        <f>C122+E122</f>
        <v>50</v>
      </c>
      <c r="G122" s="157"/>
    </row>
    <row r="123" spans="1:7" s="36" customFormat="1" ht="12.75">
      <c r="A123" s="39">
        <v>634004</v>
      </c>
      <c r="B123" s="35" t="s">
        <v>188</v>
      </c>
      <c r="C123" s="96">
        <v>300</v>
      </c>
      <c r="D123" s="136"/>
      <c r="E123" s="109"/>
      <c r="F123" s="174">
        <f>C123+E123</f>
        <v>300</v>
      </c>
      <c r="G123" s="157"/>
    </row>
    <row r="124" spans="1:7" s="36" customFormat="1" ht="12.75">
      <c r="A124" s="39" t="s">
        <v>80</v>
      </c>
      <c r="B124" s="35" t="s">
        <v>232</v>
      </c>
      <c r="C124" s="96">
        <v>1804</v>
      </c>
      <c r="D124" s="136">
        <v>3238.56</v>
      </c>
      <c r="E124" s="109">
        <v>1700</v>
      </c>
      <c r="F124" s="174">
        <f>C124+E124</f>
        <v>3504</v>
      </c>
      <c r="G124" s="157" t="s">
        <v>379</v>
      </c>
    </row>
    <row r="125" spans="1:7" s="36" customFormat="1" ht="13.5" thickBot="1">
      <c r="A125" s="273">
        <v>637004</v>
      </c>
      <c r="B125" s="274" t="s">
        <v>305</v>
      </c>
      <c r="C125" s="124">
        <v>996</v>
      </c>
      <c r="D125" s="217">
        <v>996</v>
      </c>
      <c r="E125" s="152"/>
      <c r="F125" s="275">
        <f>C125+E125</f>
        <v>996</v>
      </c>
      <c r="G125" s="199"/>
    </row>
    <row r="126" spans="1:7" s="26" customFormat="1" ht="16.5" thickBot="1">
      <c r="A126" s="257" t="s">
        <v>123</v>
      </c>
      <c r="B126" s="258" t="s">
        <v>122</v>
      </c>
      <c r="C126" s="259">
        <f>C127+C136+C145+C173</f>
        <v>75042</v>
      </c>
      <c r="D126" s="260">
        <f>D127+D136+D145+D173</f>
        <v>63450.189999999995</v>
      </c>
      <c r="E126" s="261">
        <f>E127+E136+E145+E173</f>
        <v>6397</v>
      </c>
      <c r="F126" s="262">
        <f>F127+F136+F145+F173</f>
        <v>81439</v>
      </c>
      <c r="G126" s="263"/>
    </row>
    <row r="127" spans="1:7" s="25" customFormat="1" ht="15">
      <c r="A127" s="296" t="s">
        <v>124</v>
      </c>
      <c r="B127" s="271" t="s">
        <v>125</v>
      </c>
      <c r="C127" s="252">
        <f>SUM(C128:C135)</f>
        <v>15247</v>
      </c>
      <c r="D127" s="253">
        <f>SUM(D128:D135)</f>
        <v>14936.810000000001</v>
      </c>
      <c r="E127" s="254">
        <f>SUM(E128:E135)</f>
        <v>1000</v>
      </c>
      <c r="F127" s="255">
        <f>SUM(F128:F135)</f>
        <v>16247</v>
      </c>
      <c r="G127" s="256"/>
    </row>
    <row r="128" spans="1:7" s="3" customFormat="1" ht="12.75">
      <c r="A128" s="21">
        <v>633004</v>
      </c>
      <c r="B128" s="17" t="s">
        <v>306</v>
      </c>
      <c r="C128" s="94">
        <v>564</v>
      </c>
      <c r="D128" s="139">
        <v>564</v>
      </c>
      <c r="E128" s="108"/>
      <c r="F128" s="173">
        <f>C128+E128</f>
        <v>564</v>
      </c>
      <c r="G128" s="157"/>
    </row>
    <row r="129" spans="1:7" s="3" customFormat="1" ht="12.75">
      <c r="A129" s="21">
        <v>633006</v>
      </c>
      <c r="B129" s="17" t="s">
        <v>63</v>
      </c>
      <c r="C129" s="94"/>
      <c r="D129" s="139"/>
      <c r="E129" s="108"/>
      <c r="F129" s="173"/>
      <c r="G129" s="157"/>
    </row>
    <row r="130" spans="1:7" s="36" customFormat="1" ht="12.75">
      <c r="A130" s="38">
        <v>637004</v>
      </c>
      <c r="B130" s="34" t="s">
        <v>240</v>
      </c>
      <c r="C130" s="96">
        <v>14000</v>
      </c>
      <c r="D130" s="136">
        <v>13788.11</v>
      </c>
      <c r="E130" s="109">
        <v>1000</v>
      </c>
      <c r="F130" s="173">
        <f>C130+E130</f>
        <v>15000</v>
      </c>
      <c r="G130" s="157"/>
    </row>
    <row r="131" spans="1:7" s="36" customFormat="1" ht="12.75">
      <c r="A131" s="21">
        <v>637005</v>
      </c>
      <c r="B131" s="17" t="s">
        <v>361</v>
      </c>
      <c r="C131" s="96"/>
      <c r="D131" s="136"/>
      <c r="E131" s="109"/>
      <c r="F131" s="173"/>
      <c r="G131" s="157"/>
    </row>
    <row r="132" spans="1:7" s="36" customFormat="1" ht="12.75">
      <c r="A132" s="21">
        <v>637011</v>
      </c>
      <c r="B132" s="17" t="s">
        <v>362</v>
      </c>
      <c r="C132" s="96"/>
      <c r="D132" s="136"/>
      <c r="E132" s="109"/>
      <c r="F132" s="173"/>
      <c r="G132" s="157"/>
    </row>
    <row r="133" spans="1:7" s="36" customFormat="1" ht="12.75">
      <c r="A133" s="39">
        <v>637012</v>
      </c>
      <c r="B133" s="35" t="s">
        <v>126</v>
      </c>
      <c r="C133" s="96">
        <v>650</v>
      </c>
      <c r="D133" s="136">
        <v>584.7</v>
      </c>
      <c r="E133" s="109"/>
      <c r="F133" s="173">
        <f>C133+E133</f>
        <v>650</v>
      </c>
      <c r="G133" s="157"/>
    </row>
    <row r="134" spans="1:7" s="36" customFormat="1" ht="12.75">
      <c r="A134" s="37" t="s">
        <v>93</v>
      </c>
      <c r="B134" s="10" t="s">
        <v>92</v>
      </c>
      <c r="C134" s="96"/>
      <c r="D134" s="136"/>
      <c r="E134" s="109"/>
      <c r="F134" s="173"/>
      <c r="G134" s="157"/>
    </row>
    <row r="135" spans="1:7" s="36" customFormat="1" ht="12.75">
      <c r="A135" s="39">
        <v>642006</v>
      </c>
      <c r="B135" s="4" t="s">
        <v>257</v>
      </c>
      <c r="C135" s="96">
        <v>33</v>
      </c>
      <c r="D135" s="136"/>
      <c r="E135" s="109"/>
      <c r="F135" s="173">
        <f>C135+E135</f>
        <v>33</v>
      </c>
      <c r="G135" s="157"/>
    </row>
    <row r="136" spans="1:7" s="25" customFormat="1" ht="15">
      <c r="A136" s="30" t="s">
        <v>127</v>
      </c>
      <c r="B136" s="31" t="s">
        <v>241</v>
      </c>
      <c r="C136" s="93">
        <f>SUM(C137:C144)</f>
        <v>5009</v>
      </c>
      <c r="D136" s="221">
        <f>SUM(D137:D144)</f>
        <v>5065.3099999999995</v>
      </c>
      <c r="E136" s="82">
        <f>SUM(E137:E144)</f>
        <v>700</v>
      </c>
      <c r="F136" s="156">
        <f>SUM(F137:F144)</f>
        <v>5709</v>
      </c>
      <c r="G136" s="247"/>
    </row>
    <row r="137" spans="1:7" s="9" customFormat="1" ht="12.75">
      <c r="A137" s="21" t="s">
        <v>45</v>
      </c>
      <c r="B137" s="17" t="s">
        <v>46</v>
      </c>
      <c r="C137" s="94"/>
      <c r="D137" s="139"/>
      <c r="E137" s="108"/>
      <c r="F137" s="174">
        <f aca="true" t="shared" si="5" ref="F137:F144">C137+E137</f>
        <v>0</v>
      </c>
      <c r="G137" s="159"/>
    </row>
    <row r="138" spans="1:7" s="9" customFormat="1" ht="12.75">
      <c r="A138" s="21">
        <v>625003</v>
      </c>
      <c r="B138" s="17" t="s">
        <v>209</v>
      </c>
      <c r="C138" s="94">
        <v>5</v>
      </c>
      <c r="D138" s="139">
        <v>7.45</v>
      </c>
      <c r="E138" s="108"/>
      <c r="F138" s="174">
        <f t="shared" si="5"/>
        <v>5</v>
      </c>
      <c r="G138" s="159"/>
    </row>
    <row r="139" spans="1:7" s="9" customFormat="1" ht="12.75">
      <c r="A139" s="38">
        <v>633006</v>
      </c>
      <c r="B139" s="34" t="s">
        <v>63</v>
      </c>
      <c r="C139" s="94">
        <v>90</v>
      </c>
      <c r="D139" s="139"/>
      <c r="E139" s="108"/>
      <c r="F139" s="174">
        <f t="shared" si="5"/>
        <v>90</v>
      </c>
      <c r="G139" s="159"/>
    </row>
    <row r="140" spans="1:7" s="3" customFormat="1" ht="12.75">
      <c r="A140" s="37" t="s">
        <v>68</v>
      </c>
      <c r="B140" s="10" t="s">
        <v>267</v>
      </c>
      <c r="C140" s="96">
        <v>1600</v>
      </c>
      <c r="D140" s="136">
        <v>1979.98</v>
      </c>
      <c r="E140" s="109">
        <v>500</v>
      </c>
      <c r="F140" s="174">
        <f t="shared" si="5"/>
        <v>2100</v>
      </c>
      <c r="G140" s="157"/>
    </row>
    <row r="141" spans="1:7" s="3" customFormat="1" ht="12.75">
      <c r="A141" s="37" t="s">
        <v>70</v>
      </c>
      <c r="B141" s="10" t="s">
        <v>110</v>
      </c>
      <c r="C141" s="96">
        <v>1251</v>
      </c>
      <c r="D141" s="136">
        <v>1250.89</v>
      </c>
      <c r="E141" s="109"/>
      <c r="F141" s="174">
        <f>C141+E141</f>
        <v>1251</v>
      </c>
      <c r="G141" s="157"/>
    </row>
    <row r="142" spans="1:7" s="3" customFormat="1" ht="12.75">
      <c r="A142" s="33" t="s">
        <v>72</v>
      </c>
      <c r="B142" s="17" t="s">
        <v>211</v>
      </c>
      <c r="C142" s="96">
        <v>348</v>
      </c>
      <c r="D142" s="136"/>
      <c r="E142" s="109"/>
      <c r="F142" s="174">
        <f t="shared" si="5"/>
        <v>348</v>
      </c>
      <c r="G142" s="157"/>
    </row>
    <row r="143" spans="1:7" s="3" customFormat="1" ht="12.75">
      <c r="A143" s="20">
        <v>637004</v>
      </c>
      <c r="B143" s="10" t="s">
        <v>121</v>
      </c>
      <c r="C143" s="96">
        <v>800</v>
      </c>
      <c r="D143" s="136">
        <v>934.42</v>
      </c>
      <c r="E143" s="109">
        <v>200</v>
      </c>
      <c r="F143" s="174">
        <f t="shared" si="5"/>
        <v>1000</v>
      </c>
      <c r="G143" s="157"/>
    </row>
    <row r="144" spans="1:7" s="3" customFormat="1" ht="12.75">
      <c r="A144" s="20">
        <v>637027</v>
      </c>
      <c r="B144" s="10" t="s">
        <v>132</v>
      </c>
      <c r="C144" s="96">
        <v>915</v>
      </c>
      <c r="D144" s="136">
        <v>892.57</v>
      </c>
      <c r="E144" s="109"/>
      <c r="F144" s="174">
        <f t="shared" si="5"/>
        <v>915</v>
      </c>
      <c r="G144" s="157"/>
    </row>
    <row r="145" spans="1:7" s="25" customFormat="1" ht="15">
      <c r="A145" s="30" t="s">
        <v>128</v>
      </c>
      <c r="B145" s="31" t="s">
        <v>323</v>
      </c>
      <c r="C145" s="93">
        <f>SUM(C146:C172)</f>
        <v>52533</v>
      </c>
      <c r="D145" s="221">
        <f>SUM(D146:D172)</f>
        <v>41164.969999999994</v>
      </c>
      <c r="E145" s="82">
        <f>SUM(E146:E172)</f>
        <v>4697</v>
      </c>
      <c r="F145" s="156">
        <f>SUM(F146:F172)</f>
        <v>57230</v>
      </c>
      <c r="G145" s="247"/>
    </row>
    <row r="146" spans="1:7" s="9" customFormat="1" ht="12.75">
      <c r="A146" s="21" t="s">
        <v>45</v>
      </c>
      <c r="B146" s="17" t="s">
        <v>46</v>
      </c>
      <c r="C146" s="94">
        <v>26500</v>
      </c>
      <c r="D146" s="139">
        <v>18001.95</v>
      </c>
      <c r="E146" s="108"/>
      <c r="F146" s="173">
        <f aca="true" t="shared" si="6" ref="F146:F172">C146+E146</f>
        <v>26500</v>
      </c>
      <c r="G146" s="159"/>
    </row>
    <row r="147" spans="1:7" s="9" customFormat="1" ht="12.75">
      <c r="A147" s="33" t="s">
        <v>201</v>
      </c>
      <c r="B147" s="17" t="s">
        <v>202</v>
      </c>
      <c r="C147" s="94">
        <v>6700</v>
      </c>
      <c r="D147" s="139">
        <v>4394.53</v>
      </c>
      <c r="E147" s="108"/>
      <c r="F147" s="173">
        <f t="shared" si="6"/>
        <v>6700</v>
      </c>
      <c r="G147" s="159"/>
    </row>
    <row r="148" spans="1:7" s="9" customFormat="1" ht="12.75">
      <c r="A148" s="33" t="s">
        <v>49</v>
      </c>
      <c r="B148" s="17" t="s">
        <v>50</v>
      </c>
      <c r="C148" s="94">
        <v>1200</v>
      </c>
      <c r="D148" s="139">
        <v>772.5</v>
      </c>
      <c r="E148" s="108"/>
      <c r="F148" s="173">
        <f t="shared" si="6"/>
        <v>1200</v>
      </c>
      <c r="G148" s="159"/>
    </row>
    <row r="149" spans="1:7" s="9" customFormat="1" ht="12.75">
      <c r="A149" s="33" t="s">
        <v>51</v>
      </c>
      <c r="B149" s="17" t="s">
        <v>52</v>
      </c>
      <c r="C149" s="94">
        <v>3200</v>
      </c>
      <c r="D149" s="139">
        <v>2301.64</v>
      </c>
      <c r="E149" s="108"/>
      <c r="F149" s="173">
        <f t="shared" si="6"/>
        <v>3200</v>
      </c>
      <c r="G149" s="159"/>
    </row>
    <row r="150" spans="1:7" s="9" customFormat="1" ht="12.75">
      <c r="A150" s="33" t="s">
        <v>51</v>
      </c>
      <c r="B150" s="17" t="s">
        <v>53</v>
      </c>
      <c r="C150" s="94">
        <v>7900</v>
      </c>
      <c r="D150" s="139">
        <v>5734.07</v>
      </c>
      <c r="E150" s="108"/>
      <c r="F150" s="173">
        <f t="shared" si="6"/>
        <v>7900</v>
      </c>
      <c r="G150" s="159"/>
    </row>
    <row r="151" spans="1:7" s="9" customFormat="1" ht="12.75">
      <c r="A151" s="33" t="s">
        <v>54</v>
      </c>
      <c r="B151" s="17" t="s">
        <v>55</v>
      </c>
      <c r="C151" s="94">
        <v>100</v>
      </c>
      <c r="D151" s="139">
        <v>49.8</v>
      </c>
      <c r="E151" s="108"/>
      <c r="F151" s="173">
        <f>C151+E151</f>
        <v>100</v>
      </c>
      <c r="G151" s="159"/>
    </row>
    <row r="152" spans="1:7" s="9" customFormat="1" ht="12.75">
      <c r="A152" s="33" t="s">
        <v>60</v>
      </c>
      <c r="B152" s="17" t="s">
        <v>61</v>
      </c>
      <c r="C152" s="94">
        <v>320</v>
      </c>
      <c r="D152" s="139">
        <v>289.53</v>
      </c>
      <c r="E152" s="108"/>
      <c r="F152" s="173">
        <f t="shared" si="6"/>
        <v>320</v>
      </c>
      <c r="G152" s="159"/>
    </row>
    <row r="153" spans="1:7" s="3" customFormat="1" ht="12.75">
      <c r="A153" s="20">
        <v>633004</v>
      </c>
      <c r="B153" s="10" t="s">
        <v>130</v>
      </c>
      <c r="C153" s="96">
        <v>500</v>
      </c>
      <c r="D153" s="136">
        <v>879.7</v>
      </c>
      <c r="E153" s="109">
        <v>380</v>
      </c>
      <c r="F153" s="173">
        <f t="shared" si="6"/>
        <v>880</v>
      </c>
      <c r="G153" s="157"/>
    </row>
    <row r="154" spans="1:7" s="3" customFormat="1" ht="12.75">
      <c r="A154" s="38">
        <v>633006</v>
      </c>
      <c r="B154" s="34" t="s">
        <v>242</v>
      </c>
      <c r="C154" s="96">
        <v>400</v>
      </c>
      <c r="D154" s="136">
        <v>821.99</v>
      </c>
      <c r="E154" s="109">
        <v>422</v>
      </c>
      <c r="F154" s="173">
        <f t="shared" si="6"/>
        <v>822</v>
      </c>
      <c r="G154" s="157"/>
    </row>
    <row r="155" spans="1:7" s="3" customFormat="1" ht="12.75">
      <c r="A155" s="38">
        <v>633010</v>
      </c>
      <c r="B155" s="34" t="s">
        <v>137</v>
      </c>
      <c r="C155" s="96"/>
      <c r="D155" s="136">
        <v>36.5</v>
      </c>
      <c r="E155" s="109"/>
      <c r="F155" s="173">
        <f t="shared" si="6"/>
        <v>0</v>
      </c>
      <c r="G155" s="157"/>
    </row>
    <row r="156" spans="1:7" s="3" customFormat="1" ht="12.75">
      <c r="A156" s="37" t="s">
        <v>268</v>
      </c>
      <c r="B156" s="10" t="s">
        <v>269</v>
      </c>
      <c r="C156" s="96">
        <v>600</v>
      </c>
      <c r="D156" s="136">
        <v>397.09</v>
      </c>
      <c r="E156" s="109"/>
      <c r="F156" s="173">
        <f t="shared" si="6"/>
        <v>600</v>
      </c>
      <c r="G156" s="157"/>
    </row>
    <row r="157" spans="1:7" s="3" customFormat="1" ht="12.75">
      <c r="A157" s="37" t="s">
        <v>68</v>
      </c>
      <c r="B157" s="10" t="s">
        <v>109</v>
      </c>
      <c r="C157" s="96">
        <v>300</v>
      </c>
      <c r="D157" s="136">
        <v>536.33</v>
      </c>
      <c r="E157" s="109">
        <v>236</v>
      </c>
      <c r="F157" s="173">
        <f t="shared" si="6"/>
        <v>536</v>
      </c>
      <c r="G157" s="157"/>
    </row>
    <row r="158" spans="1:7" s="3" customFormat="1" ht="12.75">
      <c r="A158" s="37" t="s">
        <v>70</v>
      </c>
      <c r="B158" s="10" t="s">
        <v>307</v>
      </c>
      <c r="C158" s="96"/>
      <c r="D158" s="136">
        <v>72</v>
      </c>
      <c r="E158" s="109">
        <v>72</v>
      </c>
      <c r="F158" s="173">
        <f t="shared" si="6"/>
        <v>72</v>
      </c>
      <c r="G158" s="157"/>
    </row>
    <row r="159" spans="1:7" s="3" customFormat="1" ht="12.75">
      <c r="A159" s="37" t="s">
        <v>78</v>
      </c>
      <c r="B159" s="10" t="s">
        <v>131</v>
      </c>
      <c r="C159" s="96"/>
      <c r="D159" s="136">
        <v>127.41</v>
      </c>
      <c r="E159" s="109">
        <v>127</v>
      </c>
      <c r="F159" s="173">
        <f t="shared" si="6"/>
        <v>127</v>
      </c>
      <c r="G159" s="157"/>
    </row>
    <row r="160" spans="1:7" s="3" customFormat="1" ht="12.75">
      <c r="A160" s="37" t="s">
        <v>219</v>
      </c>
      <c r="B160" s="10" t="s">
        <v>342</v>
      </c>
      <c r="C160" s="96"/>
      <c r="D160" s="136"/>
      <c r="E160" s="109"/>
      <c r="F160" s="173">
        <f t="shared" si="6"/>
        <v>0</v>
      </c>
      <c r="G160" s="157"/>
    </row>
    <row r="161" spans="1:7" s="3" customFormat="1" ht="12.75">
      <c r="A161" s="39" t="s">
        <v>80</v>
      </c>
      <c r="B161" s="35" t="s">
        <v>112</v>
      </c>
      <c r="C161" s="96"/>
      <c r="D161" s="136">
        <v>2074.2</v>
      </c>
      <c r="E161" s="109">
        <v>2074</v>
      </c>
      <c r="F161" s="173">
        <f t="shared" si="6"/>
        <v>2074</v>
      </c>
      <c r="G161" s="157" t="s">
        <v>387</v>
      </c>
    </row>
    <row r="162" spans="1:7" s="3" customFormat="1" ht="12.75">
      <c r="A162" s="37" t="s">
        <v>308</v>
      </c>
      <c r="B162" s="10" t="s">
        <v>309</v>
      </c>
      <c r="C162" s="96"/>
      <c r="D162" s="136">
        <v>1</v>
      </c>
      <c r="E162" s="109"/>
      <c r="F162" s="173">
        <f t="shared" si="6"/>
        <v>0</v>
      </c>
      <c r="G162" s="157"/>
    </row>
    <row r="163" spans="1:7" s="3" customFormat="1" ht="12.75">
      <c r="A163" s="20">
        <v>637004</v>
      </c>
      <c r="B163" s="10" t="s">
        <v>121</v>
      </c>
      <c r="C163" s="96">
        <v>200</v>
      </c>
      <c r="D163" s="136">
        <v>882.6</v>
      </c>
      <c r="E163" s="109">
        <v>683</v>
      </c>
      <c r="F163" s="173">
        <f t="shared" si="6"/>
        <v>883</v>
      </c>
      <c r="G163" s="241" t="s">
        <v>380</v>
      </c>
    </row>
    <row r="164" spans="1:7" s="3" customFormat="1" ht="12.75">
      <c r="A164" s="33" t="s">
        <v>212</v>
      </c>
      <c r="B164" s="17" t="s">
        <v>213</v>
      </c>
      <c r="C164" s="96">
        <v>16</v>
      </c>
      <c r="D164" s="136"/>
      <c r="E164" s="109"/>
      <c r="F164" s="173">
        <f t="shared" si="6"/>
        <v>16</v>
      </c>
      <c r="G164" s="157"/>
    </row>
    <row r="165" spans="1:7" s="3" customFormat="1" ht="12.75">
      <c r="A165" s="33" t="s">
        <v>236</v>
      </c>
      <c r="B165" s="17" t="s">
        <v>310</v>
      </c>
      <c r="C165" s="96">
        <v>157</v>
      </c>
      <c r="D165" s="136">
        <v>156.52</v>
      </c>
      <c r="E165" s="109"/>
      <c r="F165" s="173">
        <f t="shared" si="6"/>
        <v>157</v>
      </c>
      <c r="G165" s="157"/>
    </row>
    <row r="166" spans="1:7" s="3" customFormat="1" ht="12.75">
      <c r="A166" s="33" t="s">
        <v>85</v>
      </c>
      <c r="B166" s="17" t="s">
        <v>126</v>
      </c>
      <c r="C166" s="96"/>
      <c r="D166" s="136"/>
      <c r="E166" s="109"/>
      <c r="F166" s="173"/>
      <c r="G166" s="157"/>
    </row>
    <row r="167" spans="1:7" s="3" customFormat="1" ht="12.75">
      <c r="A167" s="33" t="s">
        <v>86</v>
      </c>
      <c r="B167" s="17" t="s">
        <v>87</v>
      </c>
      <c r="C167" s="96">
        <v>3900</v>
      </c>
      <c r="D167" s="136">
        <v>2413.6</v>
      </c>
      <c r="E167" s="109"/>
      <c r="F167" s="173">
        <f t="shared" si="6"/>
        <v>3900</v>
      </c>
      <c r="G167" s="157"/>
    </row>
    <row r="168" spans="1:7" s="3" customFormat="1" ht="12.75">
      <c r="A168" s="33" t="s">
        <v>88</v>
      </c>
      <c r="B168" s="17" t="s">
        <v>138</v>
      </c>
      <c r="C168" s="96"/>
      <c r="D168" s="136">
        <v>77.8</v>
      </c>
      <c r="E168" s="109">
        <v>78</v>
      </c>
      <c r="F168" s="173">
        <f t="shared" si="6"/>
        <v>78</v>
      </c>
      <c r="G168" s="157"/>
    </row>
    <row r="169" spans="1:7" s="3" customFormat="1" ht="12.75">
      <c r="A169" s="20">
        <v>637016</v>
      </c>
      <c r="B169" s="10" t="s">
        <v>141</v>
      </c>
      <c r="C169" s="96">
        <v>140</v>
      </c>
      <c r="D169" s="136">
        <v>209.96</v>
      </c>
      <c r="E169" s="109">
        <v>90</v>
      </c>
      <c r="F169" s="173">
        <f t="shared" si="6"/>
        <v>230</v>
      </c>
      <c r="G169" s="157"/>
    </row>
    <row r="170" spans="1:7" s="3" customFormat="1" ht="12.75">
      <c r="A170" s="20">
        <v>637026</v>
      </c>
      <c r="B170" s="10" t="s">
        <v>304</v>
      </c>
      <c r="C170" s="96"/>
      <c r="D170" s="136"/>
      <c r="E170" s="109"/>
      <c r="F170" s="173"/>
      <c r="G170" s="157"/>
    </row>
    <row r="171" spans="1:7" s="3" customFormat="1" ht="12.75">
      <c r="A171" s="20">
        <v>637027</v>
      </c>
      <c r="B171" s="10" t="s">
        <v>132</v>
      </c>
      <c r="C171" s="96">
        <v>400</v>
      </c>
      <c r="D171" s="136">
        <v>876.59</v>
      </c>
      <c r="E171" s="109">
        <v>477</v>
      </c>
      <c r="F171" s="173">
        <f t="shared" si="6"/>
        <v>877</v>
      </c>
      <c r="G171" s="157" t="s">
        <v>381</v>
      </c>
    </row>
    <row r="172" spans="1:7" s="3" customFormat="1" ht="12.75">
      <c r="A172" s="20">
        <v>642015</v>
      </c>
      <c r="B172" s="10" t="s">
        <v>319</v>
      </c>
      <c r="C172" s="96"/>
      <c r="D172" s="136">
        <v>57.66</v>
      </c>
      <c r="E172" s="109">
        <v>58</v>
      </c>
      <c r="F172" s="173">
        <f t="shared" si="6"/>
        <v>58</v>
      </c>
      <c r="G172" s="157"/>
    </row>
    <row r="173" spans="1:7" s="25" customFormat="1" ht="15">
      <c r="A173" s="30" t="s">
        <v>133</v>
      </c>
      <c r="B173" s="31" t="s">
        <v>270</v>
      </c>
      <c r="C173" s="93">
        <f>SUM(C174:C192)</f>
        <v>2253</v>
      </c>
      <c r="D173" s="221">
        <f>SUM(D174:D192)</f>
        <v>2283.1</v>
      </c>
      <c r="E173" s="82">
        <f>SUM(E174:E192)</f>
        <v>0</v>
      </c>
      <c r="F173" s="156">
        <f>SUM(F174:F192)</f>
        <v>2253</v>
      </c>
      <c r="G173" s="247"/>
    </row>
    <row r="174" spans="1:7" s="9" customFormat="1" ht="12.75">
      <c r="A174" s="21" t="s">
        <v>45</v>
      </c>
      <c r="B174" s="17" t="s">
        <v>46</v>
      </c>
      <c r="C174" s="94">
        <v>2253</v>
      </c>
      <c r="D174" s="139">
        <v>2253.1</v>
      </c>
      <c r="E174" s="108"/>
      <c r="F174" s="173">
        <f>C174+E174</f>
        <v>2253</v>
      </c>
      <c r="G174" s="159"/>
    </row>
    <row r="175" spans="1:7" s="9" customFormat="1" ht="12.75">
      <c r="A175" s="33" t="s">
        <v>201</v>
      </c>
      <c r="B175" s="17" t="s">
        <v>202</v>
      </c>
      <c r="C175" s="94"/>
      <c r="D175" s="139"/>
      <c r="E175" s="108"/>
      <c r="F175" s="173"/>
      <c r="G175" s="159"/>
    </row>
    <row r="176" spans="1:7" s="9" customFormat="1" ht="12.75">
      <c r="A176" s="33" t="s">
        <v>51</v>
      </c>
      <c r="B176" s="17" t="s">
        <v>52</v>
      </c>
      <c r="C176" s="94"/>
      <c r="D176" s="139"/>
      <c r="E176" s="108"/>
      <c r="F176" s="173"/>
      <c r="G176" s="159"/>
    </row>
    <row r="177" spans="1:7" s="9" customFormat="1" ht="12.75">
      <c r="A177" s="33" t="s">
        <v>51</v>
      </c>
      <c r="B177" s="17" t="s">
        <v>53</v>
      </c>
      <c r="C177" s="94"/>
      <c r="D177" s="139"/>
      <c r="E177" s="108"/>
      <c r="F177" s="173"/>
      <c r="G177" s="159"/>
    </row>
    <row r="178" spans="1:7" s="9" customFormat="1" ht="12.75">
      <c r="A178" s="33" t="s">
        <v>56</v>
      </c>
      <c r="B178" s="17" t="s">
        <v>180</v>
      </c>
      <c r="C178" s="94"/>
      <c r="D178" s="139"/>
      <c r="E178" s="108"/>
      <c r="F178" s="173"/>
      <c r="G178" s="159"/>
    </row>
    <row r="179" spans="1:7" s="9" customFormat="1" ht="12.75">
      <c r="A179" s="33" t="s">
        <v>343</v>
      </c>
      <c r="B179" s="17" t="s">
        <v>344</v>
      </c>
      <c r="C179" s="94"/>
      <c r="D179" s="139"/>
      <c r="E179" s="108"/>
      <c r="F179" s="173"/>
      <c r="G179" s="159"/>
    </row>
    <row r="180" spans="1:7" s="9" customFormat="1" ht="12.75">
      <c r="A180" s="20">
        <v>633004</v>
      </c>
      <c r="B180" s="10" t="s">
        <v>130</v>
      </c>
      <c r="C180" s="94"/>
      <c r="D180" s="139"/>
      <c r="E180" s="108"/>
      <c r="F180" s="173"/>
      <c r="G180" s="159"/>
    </row>
    <row r="181" spans="1:7" s="9" customFormat="1" ht="12.75">
      <c r="A181" s="20">
        <v>633006</v>
      </c>
      <c r="B181" s="10" t="s">
        <v>63</v>
      </c>
      <c r="C181" s="94"/>
      <c r="D181" s="139"/>
      <c r="E181" s="108"/>
      <c r="F181" s="173"/>
      <c r="G181" s="159"/>
    </row>
    <row r="182" spans="1:7" s="9" customFormat="1" ht="12.75">
      <c r="A182" s="38">
        <v>633010</v>
      </c>
      <c r="B182" s="34" t="s">
        <v>137</v>
      </c>
      <c r="C182" s="94"/>
      <c r="D182" s="139"/>
      <c r="E182" s="108"/>
      <c r="F182" s="173"/>
      <c r="G182" s="159"/>
    </row>
    <row r="183" spans="1:7" s="9" customFormat="1" ht="12.75">
      <c r="A183" s="20">
        <v>633011</v>
      </c>
      <c r="B183" s="10" t="s">
        <v>189</v>
      </c>
      <c r="C183" s="94"/>
      <c r="D183" s="139"/>
      <c r="E183" s="108"/>
      <c r="F183" s="173"/>
      <c r="G183" s="159"/>
    </row>
    <row r="184" spans="1:7" s="9" customFormat="1" ht="12.75">
      <c r="A184" s="37" t="s">
        <v>68</v>
      </c>
      <c r="B184" s="10" t="s">
        <v>109</v>
      </c>
      <c r="C184" s="94"/>
      <c r="D184" s="139"/>
      <c r="E184" s="108"/>
      <c r="F184" s="173"/>
      <c r="G184" s="159"/>
    </row>
    <row r="185" spans="1:7" s="9" customFormat="1" ht="12.75">
      <c r="A185" s="37" t="s">
        <v>70</v>
      </c>
      <c r="B185" s="10" t="s">
        <v>307</v>
      </c>
      <c r="C185" s="94"/>
      <c r="D185" s="139"/>
      <c r="E185" s="108"/>
      <c r="F185" s="173"/>
      <c r="G185" s="159"/>
    </row>
    <row r="186" spans="1:7" s="9" customFormat="1" ht="12.75">
      <c r="A186" s="37" t="s">
        <v>80</v>
      </c>
      <c r="B186" s="10" t="s">
        <v>337</v>
      </c>
      <c r="C186" s="94"/>
      <c r="D186" s="139"/>
      <c r="E186" s="108"/>
      <c r="F186" s="173"/>
      <c r="G186" s="159"/>
    </row>
    <row r="187" spans="1:7" s="9" customFormat="1" ht="12.75">
      <c r="A187" s="20">
        <v>637004</v>
      </c>
      <c r="B187" s="10" t="s">
        <v>121</v>
      </c>
      <c r="C187" s="94"/>
      <c r="D187" s="139"/>
      <c r="E187" s="108"/>
      <c r="F187" s="173"/>
      <c r="G187" s="159"/>
    </row>
    <row r="188" spans="1:7" s="36" customFormat="1" ht="12.75">
      <c r="A188" s="38">
        <v>637005</v>
      </c>
      <c r="B188" s="34" t="s">
        <v>311</v>
      </c>
      <c r="C188" s="96"/>
      <c r="D188" s="136">
        <v>30</v>
      </c>
      <c r="E188" s="109"/>
      <c r="F188" s="173">
        <f>C188+E188</f>
        <v>0</v>
      </c>
      <c r="G188" s="157"/>
    </row>
    <row r="189" spans="1:7" s="36" customFormat="1" ht="12.75">
      <c r="A189" s="33" t="s">
        <v>85</v>
      </c>
      <c r="B189" s="17" t="s">
        <v>126</v>
      </c>
      <c r="C189" s="96"/>
      <c r="D189" s="136"/>
      <c r="E189" s="109"/>
      <c r="F189" s="173"/>
      <c r="G189" s="157"/>
    </row>
    <row r="190" spans="1:7" s="36" customFormat="1" ht="12.75">
      <c r="A190" s="33" t="s">
        <v>86</v>
      </c>
      <c r="B190" s="17" t="s">
        <v>87</v>
      </c>
      <c r="C190" s="96"/>
      <c r="D190" s="136"/>
      <c r="E190" s="109"/>
      <c r="F190" s="173"/>
      <c r="G190" s="157"/>
    </row>
    <row r="191" spans="1:7" s="36" customFormat="1" ht="12.75">
      <c r="A191" s="20">
        <v>637016</v>
      </c>
      <c r="B191" s="10" t="s">
        <v>141</v>
      </c>
      <c r="C191" s="96"/>
      <c r="D191" s="136"/>
      <c r="E191" s="109"/>
      <c r="F191" s="173"/>
      <c r="G191" s="157"/>
    </row>
    <row r="192" spans="1:7" s="36" customFormat="1" ht="13.5" thickBot="1">
      <c r="A192" s="276">
        <v>637027</v>
      </c>
      <c r="B192" s="150" t="s">
        <v>132</v>
      </c>
      <c r="C192" s="124"/>
      <c r="D192" s="217"/>
      <c r="E192" s="152"/>
      <c r="F192" s="268"/>
      <c r="G192" s="199"/>
    </row>
    <row r="193" spans="1:7" s="32" customFormat="1" ht="16.5" thickBot="1">
      <c r="A193" s="257" t="s">
        <v>135</v>
      </c>
      <c r="B193" s="258" t="s">
        <v>134</v>
      </c>
      <c r="C193" s="259">
        <f>C194+C206</f>
        <v>12200</v>
      </c>
      <c r="D193" s="260">
        <f>D194+D206</f>
        <v>7331.74</v>
      </c>
      <c r="E193" s="261">
        <f>E194+E206</f>
        <v>0</v>
      </c>
      <c r="F193" s="262">
        <f>F194+F206</f>
        <v>12200</v>
      </c>
      <c r="G193" s="263"/>
    </row>
    <row r="194" spans="1:7" s="25" customFormat="1" ht="15">
      <c r="A194" s="296" t="s">
        <v>136</v>
      </c>
      <c r="B194" s="271" t="s">
        <v>224</v>
      </c>
      <c r="C194" s="252">
        <f>SUM(C195:C205)</f>
        <v>3800</v>
      </c>
      <c r="D194" s="253">
        <f>SUM(D195:D205)</f>
        <v>1182.48</v>
      </c>
      <c r="E194" s="254">
        <f>SUM(E195:E205)</f>
        <v>0</v>
      </c>
      <c r="F194" s="255">
        <f>SUM(F195:F205)</f>
        <v>3800</v>
      </c>
      <c r="G194" s="256"/>
    </row>
    <row r="195" spans="1:7" s="9" customFormat="1" ht="12.75">
      <c r="A195" s="21" t="s">
        <v>45</v>
      </c>
      <c r="B195" s="17" t="s">
        <v>46</v>
      </c>
      <c r="C195" s="94">
        <v>1370</v>
      </c>
      <c r="D195" s="139">
        <v>252</v>
      </c>
      <c r="E195" s="108">
        <v>-40</v>
      </c>
      <c r="F195" s="173">
        <f>C195+E195</f>
        <v>1330</v>
      </c>
      <c r="G195" s="159"/>
    </row>
    <row r="196" spans="1:7" s="9" customFormat="1" ht="12.75">
      <c r="A196" s="33" t="s">
        <v>51</v>
      </c>
      <c r="B196" s="17" t="s">
        <v>52</v>
      </c>
      <c r="C196" s="94"/>
      <c r="D196" s="139">
        <v>25.22</v>
      </c>
      <c r="E196" s="108">
        <v>25</v>
      </c>
      <c r="F196" s="173">
        <f>C196+E196</f>
        <v>25</v>
      </c>
      <c r="G196" s="159"/>
    </row>
    <row r="197" spans="1:7" s="9" customFormat="1" ht="12.75">
      <c r="A197" s="33" t="s">
        <v>51</v>
      </c>
      <c r="B197" s="17" t="s">
        <v>53</v>
      </c>
      <c r="C197" s="94">
        <v>50</v>
      </c>
      <c r="D197" s="139">
        <v>64.33</v>
      </c>
      <c r="E197" s="108">
        <v>15</v>
      </c>
      <c r="F197" s="173">
        <f aca="true" t="shared" si="7" ref="F197:F205">C197+E197</f>
        <v>65</v>
      </c>
      <c r="G197" s="159"/>
    </row>
    <row r="198" spans="1:7" s="9" customFormat="1" ht="12.75">
      <c r="A198" s="20">
        <v>633004</v>
      </c>
      <c r="B198" s="10" t="s">
        <v>130</v>
      </c>
      <c r="C198" s="94">
        <v>720</v>
      </c>
      <c r="D198" s="139">
        <v>366.7</v>
      </c>
      <c r="E198" s="108"/>
      <c r="F198" s="173">
        <f t="shared" si="7"/>
        <v>720</v>
      </c>
      <c r="G198" s="159"/>
    </row>
    <row r="199" spans="1:7" s="9" customFormat="1" ht="12.75">
      <c r="A199" s="20">
        <v>633006</v>
      </c>
      <c r="B199" s="10" t="s">
        <v>63</v>
      </c>
      <c r="C199" s="94">
        <v>700</v>
      </c>
      <c r="D199" s="139">
        <v>83.6</v>
      </c>
      <c r="E199" s="108">
        <v>-156</v>
      </c>
      <c r="F199" s="173">
        <f t="shared" si="7"/>
        <v>544</v>
      </c>
      <c r="G199" s="159"/>
    </row>
    <row r="200" spans="1:7" s="3" customFormat="1" ht="12.75">
      <c r="A200" s="20">
        <v>633010</v>
      </c>
      <c r="B200" s="10" t="s">
        <v>137</v>
      </c>
      <c r="C200" s="96">
        <v>800</v>
      </c>
      <c r="D200" s="136">
        <v>173</v>
      </c>
      <c r="E200" s="109"/>
      <c r="F200" s="173">
        <f t="shared" si="7"/>
        <v>800</v>
      </c>
      <c r="G200" s="157"/>
    </row>
    <row r="201" spans="1:7" s="3" customFormat="1" ht="12.75">
      <c r="A201" s="20">
        <v>633011</v>
      </c>
      <c r="B201" s="10" t="s">
        <v>189</v>
      </c>
      <c r="C201" s="96">
        <v>20</v>
      </c>
      <c r="D201" s="136"/>
      <c r="E201" s="109"/>
      <c r="F201" s="173">
        <f t="shared" si="7"/>
        <v>20</v>
      </c>
      <c r="G201" s="157"/>
    </row>
    <row r="202" spans="1:7" s="3" customFormat="1" ht="12.75">
      <c r="A202" s="20">
        <v>637004</v>
      </c>
      <c r="B202" s="10" t="s">
        <v>121</v>
      </c>
      <c r="C202" s="96"/>
      <c r="D202" s="136">
        <v>155.57</v>
      </c>
      <c r="E202" s="109">
        <v>156</v>
      </c>
      <c r="F202" s="173">
        <f t="shared" si="7"/>
        <v>156</v>
      </c>
      <c r="G202" s="157"/>
    </row>
    <row r="203" spans="1:7" s="3" customFormat="1" ht="12.75">
      <c r="A203" s="20">
        <v>637012</v>
      </c>
      <c r="B203" s="10" t="s">
        <v>126</v>
      </c>
      <c r="C203" s="96">
        <v>80</v>
      </c>
      <c r="D203" s="136">
        <v>10.06</v>
      </c>
      <c r="E203" s="109"/>
      <c r="F203" s="173">
        <f t="shared" si="7"/>
        <v>80</v>
      </c>
      <c r="G203" s="157"/>
    </row>
    <row r="204" spans="1:7" s="3" customFormat="1" ht="12.75">
      <c r="A204" s="20">
        <v>637015</v>
      </c>
      <c r="B204" s="10" t="s">
        <v>138</v>
      </c>
      <c r="C204" s="96">
        <v>60</v>
      </c>
      <c r="D204" s="136">
        <v>52</v>
      </c>
      <c r="E204" s="109"/>
      <c r="F204" s="173">
        <f t="shared" si="7"/>
        <v>60</v>
      </c>
      <c r="G204" s="157"/>
    </row>
    <row r="205" spans="1:7" s="3" customFormat="1" ht="12.75">
      <c r="A205" s="20">
        <v>637027</v>
      </c>
      <c r="B205" s="10" t="s">
        <v>132</v>
      </c>
      <c r="C205" s="96"/>
      <c r="D205" s="136"/>
      <c r="E205" s="109"/>
      <c r="F205" s="173">
        <f t="shared" si="7"/>
        <v>0</v>
      </c>
      <c r="G205" s="157"/>
    </row>
    <row r="206" spans="1:7" s="25" customFormat="1" ht="15">
      <c r="A206" s="30" t="s">
        <v>139</v>
      </c>
      <c r="B206" s="31" t="s">
        <v>140</v>
      </c>
      <c r="C206" s="93">
        <f>SUM(C207:C214)</f>
        <v>8400</v>
      </c>
      <c r="D206" s="221">
        <f>SUM(D207:D214)</f>
        <v>6149.26</v>
      </c>
      <c r="E206" s="82">
        <f>SUM(E207:E214)</f>
        <v>0</v>
      </c>
      <c r="F206" s="156">
        <f>SUM(F207:F214)</f>
        <v>8400</v>
      </c>
      <c r="G206" s="247"/>
    </row>
    <row r="207" spans="1:7" s="3" customFormat="1" ht="12.75">
      <c r="A207" s="33" t="s">
        <v>58</v>
      </c>
      <c r="B207" s="17" t="s">
        <v>59</v>
      </c>
      <c r="C207" s="96">
        <v>8000</v>
      </c>
      <c r="D207" s="136">
        <v>5896.47</v>
      </c>
      <c r="E207" s="109"/>
      <c r="F207" s="174">
        <f aca="true" t="shared" si="8" ref="F207:F214">C207+E207</f>
        <v>8000</v>
      </c>
      <c r="G207" s="157"/>
    </row>
    <row r="208" spans="1:7" s="3" customFormat="1" ht="12.75">
      <c r="A208" s="20">
        <v>633004</v>
      </c>
      <c r="B208" s="10" t="s">
        <v>130</v>
      </c>
      <c r="C208" s="96">
        <v>100</v>
      </c>
      <c r="D208" s="136"/>
      <c r="E208" s="109">
        <v>-53</v>
      </c>
      <c r="F208" s="174">
        <f t="shared" si="8"/>
        <v>47</v>
      </c>
      <c r="G208" s="157"/>
    </row>
    <row r="209" spans="1:7" s="3" customFormat="1" ht="12.75">
      <c r="A209" s="20">
        <v>633006</v>
      </c>
      <c r="B209" s="10" t="s">
        <v>63</v>
      </c>
      <c r="C209" s="96">
        <v>100</v>
      </c>
      <c r="D209" s="136">
        <v>252.79</v>
      </c>
      <c r="E209" s="109">
        <v>153</v>
      </c>
      <c r="F209" s="174">
        <f>C209+E209</f>
        <v>253</v>
      </c>
      <c r="G209" s="157"/>
    </row>
    <row r="210" spans="1:7" s="3" customFormat="1" ht="12.75">
      <c r="A210" s="20">
        <v>633010</v>
      </c>
      <c r="B210" s="10" t="s">
        <v>137</v>
      </c>
      <c r="C210" s="96">
        <v>30</v>
      </c>
      <c r="D210" s="136"/>
      <c r="E210" s="109"/>
      <c r="F210" s="174">
        <f t="shared" si="8"/>
        <v>30</v>
      </c>
      <c r="G210" s="157"/>
    </row>
    <row r="211" spans="1:7" s="3" customFormat="1" ht="12.75">
      <c r="A211" s="20">
        <v>635004</v>
      </c>
      <c r="B211" s="10" t="s">
        <v>131</v>
      </c>
      <c r="C211" s="96"/>
      <c r="D211" s="136"/>
      <c r="E211" s="109"/>
      <c r="F211" s="174">
        <f t="shared" si="8"/>
        <v>0</v>
      </c>
      <c r="G211" s="157"/>
    </row>
    <row r="212" spans="1:7" s="3" customFormat="1" ht="12.75">
      <c r="A212" s="20" t="s">
        <v>80</v>
      </c>
      <c r="B212" s="10" t="s">
        <v>112</v>
      </c>
      <c r="C212" s="96">
        <v>50</v>
      </c>
      <c r="D212" s="136"/>
      <c r="E212" s="109"/>
      <c r="F212" s="174">
        <f t="shared" si="8"/>
        <v>50</v>
      </c>
      <c r="G212" s="157"/>
    </row>
    <row r="213" spans="1:7" s="3" customFormat="1" ht="12.75">
      <c r="A213" s="20">
        <v>637004</v>
      </c>
      <c r="B213" s="10" t="s">
        <v>121</v>
      </c>
      <c r="C213" s="96">
        <v>20</v>
      </c>
      <c r="D213" s="136"/>
      <c r="E213" s="109"/>
      <c r="F213" s="174">
        <f t="shared" si="8"/>
        <v>20</v>
      </c>
      <c r="G213" s="157"/>
    </row>
    <row r="214" spans="1:7" s="3" customFormat="1" ht="13.5" thickBot="1">
      <c r="A214" s="276">
        <v>637027</v>
      </c>
      <c r="B214" s="150" t="s">
        <v>132</v>
      </c>
      <c r="C214" s="124">
        <v>100</v>
      </c>
      <c r="D214" s="217"/>
      <c r="E214" s="152">
        <v>-100</v>
      </c>
      <c r="F214" s="275">
        <f t="shared" si="8"/>
        <v>0</v>
      </c>
      <c r="G214" s="199"/>
    </row>
    <row r="215" spans="1:7" s="32" customFormat="1" ht="16.5" thickBot="1">
      <c r="A215" s="257" t="s">
        <v>142</v>
      </c>
      <c r="B215" s="258" t="s">
        <v>143</v>
      </c>
      <c r="C215" s="259">
        <f>C216+C227+C235+C251+C262+C268</f>
        <v>27794</v>
      </c>
      <c r="D215" s="260">
        <f>D216+D227+D235+D251+D262+D268</f>
        <v>19522.62</v>
      </c>
      <c r="E215" s="261">
        <f>E216+E227+E235+E251+E262+E268</f>
        <v>0</v>
      </c>
      <c r="F215" s="262">
        <f>F216+F227+F235+F251+F262+F268</f>
        <v>27794</v>
      </c>
      <c r="G215" s="263"/>
    </row>
    <row r="216" spans="1:7" s="25" customFormat="1" ht="15">
      <c r="A216" s="296" t="s">
        <v>144</v>
      </c>
      <c r="B216" s="271" t="s">
        <v>145</v>
      </c>
      <c r="C216" s="252">
        <f>SUM(C217:C226)</f>
        <v>12660</v>
      </c>
      <c r="D216" s="253">
        <f>SUM(D217:D226)</f>
        <v>9909.65</v>
      </c>
      <c r="E216" s="254">
        <f>SUM(E217:E226)</f>
        <v>0</v>
      </c>
      <c r="F216" s="255">
        <f>SUM(F217:F226)</f>
        <v>12660</v>
      </c>
      <c r="G216" s="256"/>
    </row>
    <row r="217" spans="1:7" s="36" customFormat="1" ht="12.75">
      <c r="A217" s="38">
        <v>625003</v>
      </c>
      <c r="B217" s="34" t="s">
        <v>220</v>
      </c>
      <c r="C217" s="96">
        <v>10</v>
      </c>
      <c r="D217" s="136">
        <v>1.77</v>
      </c>
      <c r="E217" s="109"/>
      <c r="F217" s="174">
        <f aca="true" t="shared" si="9" ref="F217:F226">C217+E217</f>
        <v>10</v>
      </c>
      <c r="G217" s="157"/>
    </row>
    <row r="218" spans="1:7" s="36" customFormat="1" ht="12.75">
      <c r="A218" s="38">
        <v>632001</v>
      </c>
      <c r="B218" s="34" t="s">
        <v>59</v>
      </c>
      <c r="C218" s="96">
        <v>2400</v>
      </c>
      <c r="D218" s="136">
        <v>2669.22</v>
      </c>
      <c r="E218" s="109">
        <v>300</v>
      </c>
      <c r="F218" s="174">
        <f t="shared" si="9"/>
        <v>2700</v>
      </c>
      <c r="G218" s="157"/>
    </row>
    <row r="219" spans="1:7" s="36" customFormat="1" ht="12.75">
      <c r="A219" s="38">
        <v>633001</v>
      </c>
      <c r="B219" s="34" t="s">
        <v>182</v>
      </c>
      <c r="C219" s="96"/>
      <c r="D219" s="136"/>
      <c r="E219" s="109"/>
      <c r="F219" s="174"/>
      <c r="G219" s="157"/>
    </row>
    <row r="220" spans="1:7" s="36" customFormat="1" ht="12.75">
      <c r="A220" s="20">
        <v>633004</v>
      </c>
      <c r="B220" s="10" t="s">
        <v>130</v>
      </c>
      <c r="C220" s="96"/>
      <c r="D220" s="136"/>
      <c r="E220" s="109"/>
      <c r="F220" s="174"/>
      <c r="G220" s="157"/>
    </row>
    <row r="221" spans="1:7" s="36" customFormat="1" ht="12.75">
      <c r="A221" s="39">
        <v>633006</v>
      </c>
      <c r="B221" s="35" t="s">
        <v>63</v>
      </c>
      <c r="C221" s="96">
        <v>800</v>
      </c>
      <c r="D221" s="136">
        <v>8.81</v>
      </c>
      <c r="E221" s="109">
        <v>-300</v>
      </c>
      <c r="F221" s="174">
        <f t="shared" si="9"/>
        <v>500</v>
      </c>
      <c r="G221" s="157"/>
    </row>
    <row r="222" spans="1:7" s="36" customFormat="1" ht="12.75">
      <c r="A222" s="39" t="s">
        <v>80</v>
      </c>
      <c r="B222" s="35" t="s">
        <v>112</v>
      </c>
      <c r="C222" s="96"/>
      <c r="D222" s="136"/>
      <c r="E222" s="109"/>
      <c r="F222" s="174">
        <f t="shared" si="9"/>
        <v>0</v>
      </c>
      <c r="G222" s="157"/>
    </row>
    <row r="223" spans="1:7" s="36" customFormat="1" ht="14.25">
      <c r="A223" s="20">
        <v>637004</v>
      </c>
      <c r="B223" s="10" t="s">
        <v>121</v>
      </c>
      <c r="C223" s="96">
        <v>450</v>
      </c>
      <c r="D223" s="136">
        <v>260</v>
      </c>
      <c r="E223" s="109">
        <v>-59</v>
      </c>
      <c r="F223" s="174">
        <f t="shared" si="9"/>
        <v>391</v>
      </c>
      <c r="G223" s="160"/>
    </row>
    <row r="224" spans="1:7" s="36" customFormat="1" ht="14.25">
      <c r="A224" s="20">
        <v>637015</v>
      </c>
      <c r="B224" s="10" t="s">
        <v>320</v>
      </c>
      <c r="C224" s="96"/>
      <c r="D224" s="136">
        <v>59.28</v>
      </c>
      <c r="E224" s="109">
        <v>59</v>
      </c>
      <c r="F224" s="174">
        <f>C224+E224</f>
        <v>59</v>
      </c>
      <c r="G224" s="160"/>
    </row>
    <row r="225" spans="1:7" s="36" customFormat="1" ht="12.75">
      <c r="A225" s="39">
        <v>637027</v>
      </c>
      <c r="B225" s="35" t="s">
        <v>284</v>
      </c>
      <c r="C225" s="96">
        <v>400</v>
      </c>
      <c r="D225" s="136">
        <v>180.57</v>
      </c>
      <c r="E225" s="109"/>
      <c r="F225" s="174">
        <f t="shared" si="9"/>
        <v>400</v>
      </c>
      <c r="G225" s="157"/>
    </row>
    <row r="226" spans="1:7" s="36" customFormat="1" ht="12.75">
      <c r="A226" s="39">
        <v>642001</v>
      </c>
      <c r="B226" s="35" t="s">
        <v>345</v>
      </c>
      <c r="C226" s="96">
        <v>8600</v>
      </c>
      <c r="D226" s="136">
        <v>6730</v>
      </c>
      <c r="E226" s="109"/>
      <c r="F226" s="174">
        <f t="shared" si="9"/>
        <v>8600</v>
      </c>
      <c r="G226" s="157"/>
    </row>
    <row r="227" spans="1:7" s="25" customFormat="1" ht="15">
      <c r="A227" s="30" t="s">
        <v>146</v>
      </c>
      <c r="B227" s="31" t="s">
        <v>147</v>
      </c>
      <c r="C227" s="93">
        <f>SUM(C228:C234)</f>
        <v>2210</v>
      </c>
      <c r="D227" s="221">
        <f>SUM(D228:D234)</f>
        <v>2070.58</v>
      </c>
      <c r="E227" s="82">
        <f>SUM(E228:E234)</f>
        <v>0</v>
      </c>
      <c r="F227" s="156">
        <f>SUM(F228:F234)</f>
        <v>2210</v>
      </c>
      <c r="G227" s="247"/>
    </row>
    <row r="228" spans="1:7" s="36" customFormat="1" ht="12.75">
      <c r="A228" s="38">
        <v>625003</v>
      </c>
      <c r="B228" s="34" t="s">
        <v>220</v>
      </c>
      <c r="C228" s="96">
        <v>10</v>
      </c>
      <c r="D228" s="136"/>
      <c r="E228" s="109">
        <v>-10</v>
      </c>
      <c r="F228" s="174">
        <f aca="true" t="shared" si="10" ref="F228:F250">C228+E228</f>
        <v>0</v>
      </c>
      <c r="G228" s="157"/>
    </row>
    <row r="229" spans="1:7" s="36" customFormat="1" ht="12.75">
      <c r="A229" s="38">
        <v>632001</v>
      </c>
      <c r="B229" s="34" t="s">
        <v>190</v>
      </c>
      <c r="C229" s="96">
        <v>2000</v>
      </c>
      <c r="D229" s="136">
        <v>1884.3</v>
      </c>
      <c r="E229" s="109"/>
      <c r="F229" s="174">
        <f t="shared" si="10"/>
        <v>2000</v>
      </c>
      <c r="G229" s="157"/>
    </row>
    <row r="230" spans="1:7" s="36" customFormat="1" ht="12.75">
      <c r="A230" s="39">
        <v>633006</v>
      </c>
      <c r="B230" s="35" t="s">
        <v>63</v>
      </c>
      <c r="C230" s="96">
        <v>20</v>
      </c>
      <c r="D230" s="136">
        <v>6.08</v>
      </c>
      <c r="E230" s="109">
        <v>-10</v>
      </c>
      <c r="F230" s="174">
        <f t="shared" si="10"/>
        <v>10</v>
      </c>
      <c r="G230" s="157"/>
    </row>
    <row r="231" spans="1:7" s="36" customFormat="1" ht="12.75">
      <c r="A231" s="37" t="s">
        <v>219</v>
      </c>
      <c r="B231" s="10" t="s">
        <v>342</v>
      </c>
      <c r="C231" s="96"/>
      <c r="D231" s="136"/>
      <c r="E231" s="109"/>
      <c r="F231" s="174"/>
      <c r="G231" s="157"/>
    </row>
    <row r="232" spans="1:7" s="36" customFormat="1" ht="12.75">
      <c r="A232" s="39" t="s">
        <v>80</v>
      </c>
      <c r="B232" s="35" t="s">
        <v>112</v>
      </c>
      <c r="C232" s="96">
        <v>50</v>
      </c>
      <c r="D232" s="136"/>
      <c r="E232" s="109">
        <v>-30</v>
      </c>
      <c r="F232" s="174">
        <f t="shared" si="10"/>
        <v>20</v>
      </c>
      <c r="G232" s="161"/>
    </row>
    <row r="233" spans="1:7" s="36" customFormat="1" ht="12.75">
      <c r="A233" s="39">
        <v>637015</v>
      </c>
      <c r="B233" s="35" t="s">
        <v>138</v>
      </c>
      <c r="C233" s="96">
        <v>30</v>
      </c>
      <c r="D233" s="136">
        <v>180.2</v>
      </c>
      <c r="E233" s="109">
        <v>150</v>
      </c>
      <c r="F233" s="174">
        <f>C233+E233</f>
        <v>180</v>
      </c>
      <c r="G233" s="157"/>
    </row>
    <row r="234" spans="1:7" s="36" customFormat="1" ht="12.75">
      <c r="A234" s="39">
        <v>637027</v>
      </c>
      <c r="B234" s="35" t="s">
        <v>132</v>
      </c>
      <c r="C234" s="96">
        <v>100</v>
      </c>
      <c r="D234" s="136"/>
      <c r="E234" s="109">
        <v>-100</v>
      </c>
      <c r="F234" s="174">
        <f t="shared" si="10"/>
        <v>0</v>
      </c>
      <c r="G234" s="157"/>
    </row>
    <row r="235" spans="1:7" s="25" customFormat="1" ht="15">
      <c r="A235" s="30" t="s">
        <v>148</v>
      </c>
      <c r="B235" s="31" t="s">
        <v>149</v>
      </c>
      <c r="C235" s="93">
        <f>SUM(C236:C250)</f>
        <v>2952</v>
      </c>
      <c r="D235" s="221">
        <f>SUM(D236:D250)</f>
        <v>2085.09</v>
      </c>
      <c r="E235" s="82">
        <f>SUM(E236:E250)</f>
        <v>0</v>
      </c>
      <c r="F235" s="156">
        <f>SUM(F236:F250)</f>
        <v>2952</v>
      </c>
      <c r="G235" s="247"/>
    </row>
    <row r="236" spans="1:7" s="9" customFormat="1" ht="12.75">
      <c r="A236" s="21" t="s">
        <v>45</v>
      </c>
      <c r="B236" s="17" t="s">
        <v>46</v>
      </c>
      <c r="C236" s="94">
        <v>1400</v>
      </c>
      <c r="D236" s="139">
        <v>1188.06</v>
      </c>
      <c r="E236" s="108"/>
      <c r="F236" s="174">
        <f t="shared" si="10"/>
        <v>1400</v>
      </c>
      <c r="G236" s="159"/>
    </row>
    <row r="237" spans="1:7" s="9" customFormat="1" ht="12.75">
      <c r="A237" s="33" t="s">
        <v>47</v>
      </c>
      <c r="B237" s="17" t="s">
        <v>48</v>
      </c>
      <c r="C237" s="94">
        <v>280</v>
      </c>
      <c r="D237" s="139">
        <v>205.71</v>
      </c>
      <c r="E237" s="108"/>
      <c r="F237" s="174">
        <f t="shared" si="10"/>
        <v>280</v>
      </c>
      <c r="G237" s="159"/>
    </row>
    <row r="238" spans="1:7" s="9" customFormat="1" ht="12.75">
      <c r="A238" s="33" t="s">
        <v>49</v>
      </c>
      <c r="B238" s="17" t="s">
        <v>50</v>
      </c>
      <c r="C238" s="94">
        <v>40</v>
      </c>
      <c r="D238" s="139">
        <v>41.67</v>
      </c>
      <c r="E238" s="108"/>
      <c r="F238" s="174">
        <f t="shared" si="10"/>
        <v>40</v>
      </c>
      <c r="G238" s="159"/>
    </row>
    <row r="239" spans="1:7" s="9" customFormat="1" ht="12.75">
      <c r="A239" s="33" t="s">
        <v>51</v>
      </c>
      <c r="B239" s="17" t="s">
        <v>52</v>
      </c>
      <c r="C239" s="94">
        <v>187</v>
      </c>
      <c r="D239" s="139">
        <v>109.16</v>
      </c>
      <c r="E239" s="108"/>
      <c r="F239" s="174">
        <f t="shared" si="10"/>
        <v>187</v>
      </c>
      <c r="G239" s="159"/>
    </row>
    <row r="240" spans="1:7" s="9" customFormat="1" ht="12.75">
      <c r="A240" s="33" t="s">
        <v>51</v>
      </c>
      <c r="B240" s="17" t="s">
        <v>53</v>
      </c>
      <c r="C240" s="94">
        <v>430</v>
      </c>
      <c r="D240" s="139">
        <v>272.43</v>
      </c>
      <c r="E240" s="108"/>
      <c r="F240" s="174">
        <f t="shared" si="10"/>
        <v>430</v>
      </c>
      <c r="G240" s="159"/>
    </row>
    <row r="241" spans="1:7" s="9" customFormat="1" ht="12.75">
      <c r="A241" s="38">
        <v>631001</v>
      </c>
      <c r="B241" s="34" t="s">
        <v>233</v>
      </c>
      <c r="C241" s="94">
        <v>5</v>
      </c>
      <c r="D241" s="139"/>
      <c r="E241" s="108"/>
      <c r="F241" s="174">
        <f t="shared" si="10"/>
        <v>5</v>
      </c>
      <c r="G241" s="159"/>
    </row>
    <row r="242" spans="1:7" s="9" customFormat="1" ht="12.75">
      <c r="A242" s="38">
        <v>632001</v>
      </c>
      <c r="B242" s="34" t="s">
        <v>59</v>
      </c>
      <c r="C242" s="94">
        <v>20</v>
      </c>
      <c r="D242" s="139"/>
      <c r="E242" s="108"/>
      <c r="F242" s="174">
        <f t="shared" si="10"/>
        <v>20</v>
      </c>
      <c r="G242" s="159"/>
    </row>
    <row r="243" spans="1:7" s="9" customFormat="1" ht="12.75">
      <c r="A243" s="38">
        <v>632003</v>
      </c>
      <c r="B243" s="34" t="s">
        <v>312</v>
      </c>
      <c r="C243" s="94"/>
      <c r="D243" s="139">
        <v>3.7</v>
      </c>
      <c r="E243" s="108"/>
      <c r="F243" s="174">
        <f t="shared" si="10"/>
        <v>0</v>
      </c>
      <c r="G243" s="159"/>
    </row>
    <row r="244" spans="1:7" s="3" customFormat="1" ht="12.75">
      <c r="A244" s="39">
        <v>633006</v>
      </c>
      <c r="B244" s="35" t="s">
        <v>63</v>
      </c>
      <c r="C244" s="94">
        <v>20</v>
      </c>
      <c r="D244" s="139"/>
      <c r="E244" s="108"/>
      <c r="F244" s="174">
        <f t="shared" si="10"/>
        <v>20</v>
      </c>
      <c r="G244" s="157"/>
    </row>
    <row r="245" spans="1:7" s="3" customFormat="1" ht="12.75">
      <c r="A245" s="33" t="s">
        <v>64</v>
      </c>
      <c r="B245" s="17" t="s">
        <v>150</v>
      </c>
      <c r="C245" s="96">
        <v>500</v>
      </c>
      <c r="D245" s="136">
        <v>255.36</v>
      </c>
      <c r="E245" s="109"/>
      <c r="F245" s="174">
        <f t="shared" si="10"/>
        <v>500</v>
      </c>
      <c r="G245" s="157"/>
    </row>
    <row r="246" spans="1:7" s="3" customFormat="1" ht="12.75">
      <c r="A246" s="37" t="s">
        <v>219</v>
      </c>
      <c r="B246" s="10" t="s">
        <v>342</v>
      </c>
      <c r="C246" s="96"/>
      <c r="D246" s="136"/>
      <c r="E246" s="109"/>
      <c r="F246" s="174"/>
      <c r="G246" s="157"/>
    </row>
    <row r="247" spans="1:7" s="3" customFormat="1" ht="12.75">
      <c r="A247" s="20">
        <v>637012</v>
      </c>
      <c r="B247" s="10" t="s">
        <v>235</v>
      </c>
      <c r="C247" s="96">
        <v>5</v>
      </c>
      <c r="D247" s="136"/>
      <c r="E247" s="109"/>
      <c r="F247" s="174">
        <f t="shared" si="10"/>
        <v>5</v>
      </c>
      <c r="G247" s="157"/>
    </row>
    <row r="248" spans="1:7" s="3" customFormat="1" ht="12.75">
      <c r="A248" s="20">
        <v>637016</v>
      </c>
      <c r="B248" s="10" t="s">
        <v>141</v>
      </c>
      <c r="C248" s="96">
        <v>20</v>
      </c>
      <c r="D248" s="136">
        <v>9</v>
      </c>
      <c r="E248" s="109"/>
      <c r="F248" s="174">
        <f t="shared" si="10"/>
        <v>20</v>
      </c>
      <c r="G248" s="157"/>
    </row>
    <row r="249" spans="1:7" s="3" customFormat="1" ht="12.75">
      <c r="A249" s="20">
        <v>637027</v>
      </c>
      <c r="B249" s="10" t="s">
        <v>132</v>
      </c>
      <c r="C249" s="96">
        <v>20</v>
      </c>
      <c r="D249" s="136"/>
      <c r="E249" s="109"/>
      <c r="F249" s="174">
        <f t="shared" si="10"/>
        <v>20</v>
      </c>
      <c r="G249" s="157"/>
    </row>
    <row r="250" spans="1:7" s="3" customFormat="1" ht="12.75">
      <c r="A250" s="20">
        <v>642015</v>
      </c>
      <c r="B250" s="10" t="s">
        <v>221</v>
      </c>
      <c r="C250" s="96">
        <v>25</v>
      </c>
      <c r="D250" s="136"/>
      <c r="E250" s="109"/>
      <c r="F250" s="174">
        <f t="shared" si="10"/>
        <v>25</v>
      </c>
      <c r="G250" s="157"/>
    </row>
    <row r="251" spans="1:7" s="25" customFormat="1" ht="15">
      <c r="A251" s="30" t="s">
        <v>151</v>
      </c>
      <c r="B251" s="31" t="s">
        <v>192</v>
      </c>
      <c r="C251" s="93">
        <f>SUM(C252:C261)</f>
        <v>2710</v>
      </c>
      <c r="D251" s="221">
        <f>SUM(D252:D261)</f>
        <v>1392.82</v>
      </c>
      <c r="E251" s="82">
        <f>SUM(E252:E261)</f>
        <v>0</v>
      </c>
      <c r="F251" s="156">
        <f>SUM(F252:F261)</f>
        <v>2710</v>
      </c>
      <c r="G251" s="247"/>
    </row>
    <row r="252" spans="1:7" s="9" customFormat="1" ht="12.75">
      <c r="A252" s="21">
        <v>625003</v>
      </c>
      <c r="B252" s="17" t="s">
        <v>209</v>
      </c>
      <c r="C252" s="94">
        <v>5</v>
      </c>
      <c r="D252" s="139">
        <v>1.06</v>
      </c>
      <c r="E252" s="108"/>
      <c r="F252" s="174">
        <f aca="true" t="shared" si="11" ref="F252:F267">C252+E252</f>
        <v>5</v>
      </c>
      <c r="G252" s="159"/>
    </row>
    <row r="253" spans="1:7" s="36" customFormat="1" ht="12.75">
      <c r="A253" s="38">
        <v>633006</v>
      </c>
      <c r="B253" s="34" t="s">
        <v>63</v>
      </c>
      <c r="C253" s="96">
        <v>50</v>
      </c>
      <c r="D253" s="136">
        <v>11.58</v>
      </c>
      <c r="E253" s="109"/>
      <c r="F253" s="174">
        <f t="shared" si="11"/>
        <v>50</v>
      </c>
      <c r="G253" s="157"/>
    </row>
    <row r="254" spans="1:7" s="36" customFormat="1" ht="12.75">
      <c r="A254" s="38">
        <v>633011</v>
      </c>
      <c r="B254" s="34" t="s">
        <v>222</v>
      </c>
      <c r="C254" s="96">
        <v>100</v>
      </c>
      <c r="D254" s="136">
        <v>30.28</v>
      </c>
      <c r="E254" s="109"/>
      <c r="F254" s="174">
        <f t="shared" si="11"/>
        <v>100</v>
      </c>
      <c r="G254" s="157"/>
    </row>
    <row r="255" spans="1:7" s="36" customFormat="1" ht="12.75">
      <c r="A255" s="38">
        <v>634004</v>
      </c>
      <c r="B255" s="34" t="s">
        <v>188</v>
      </c>
      <c r="C255" s="96"/>
      <c r="D255" s="136">
        <v>337</v>
      </c>
      <c r="E255" s="109">
        <v>337</v>
      </c>
      <c r="F255" s="174">
        <f>C255+E255</f>
        <v>337</v>
      </c>
      <c r="G255" s="157"/>
    </row>
    <row r="256" spans="1:7" s="36" customFormat="1" ht="12.75">
      <c r="A256" s="39">
        <v>637002</v>
      </c>
      <c r="B256" s="35" t="s">
        <v>191</v>
      </c>
      <c r="C256" s="96">
        <v>2000</v>
      </c>
      <c r="D256" s="136">
        <v>799.9</v>
      </c>
      <c r="E256" s="109">
        <v>-357</v>
      </c>
      <c r="F256" s="174">
        <f t="shared" si="11"/>
        <v>1643</v>
      </c>
      <c r="G256" s="157"/>
    </row>
    <row r="257" spans="1:7" s="36" customFormat="1" ht="12.75">
      <c r="A257" s="39">
        <v>637003</v>
      </c>
      <c r="B257" s="35" t="s">
        <v>152</v>
      </c>
      <c r="C257" s="96">
        <v>100</v>
      </c>
      <c r="D257" s="136"/>
      <c r="E257" s="109"/>
      <c r="F257" s="174">
        <f t="shared" si="11"/>
        <v>100</v>
      </c>
      <c r="G257" s="157"/>
    </row>
    <row r="258" spans="1:7" s="36" customFormat="1" ht="12.75">
      <c r="A258" s="20">
        <v>637004</v>
      </c>
      <c r="B258" s="10" t="s">
        <v>121</v>
      </c>
      <c r="C258" s="96">
        <v>5</v>
      </c>
      <c r="D258" s="136">
        <v>25</v>
      </c>
      <c r="E258" s="109">
        <v>20</v>
      </c>
      <c r="F258" s="174">
        <f t="shared" si="11"/>
        <v>25</v>
      </c>
      <c r="G258" s="157"/>
    </row>
    <row r="259" spans="1:7" s="36" customFormat="1" ht="12.75">
      <c r="A259" s="39">
        <v>637027</v>
      </c>
      <c r="B259" s="35" t="s">
        <v>153</v>
      </c>
      <c r="C259" s="96">
        <v>200</v>
      </c>
      <c r="D259" s="136">
        <v>133</v>
      </c>
      <c r="E259" s="109"/>
      <c r="F259" s="174">
        <f t="shared" si="11"/>
        <v>200</v>
      </c>
      <c r="G259" s="157"/>
    </row>
    <row r="260" spans="1:7" s="36" customFormat="1" ht="12.75">
      <c r="A260" s="39">
        <v>642001</v>
      </c>
      <c r="B260" s="35" t="s">
        <v>271</v>
      </c>
      <c r="C260" s="96">
        <v>250</v>
      </c>
      <c r="D260" s="136">
        <v>40</v>
      </c>
      <c r="E260" s="109">
        <v>-15</v>
      </c>
      <c r="F260" s="174">
        <f t="shared" si="11"/>
        <v>235</v>
      </c>
      <c r="G260" s="157"/>
    </row>
    <row r="261" spans="1:7" s="36" customFormat="1" ht="12.75">
      <c r="A261" s="39">
        <v>644002</v>
      </c>
      <c r="B261" s="35" t="s">
        <v>313</v>
      </c>
      <c r="C261" s="96"/>
      <c r="D261" s="136">
        <v>15</v>
      </c>
      <c r="E261" s="109">
        <v>15</v>
      </c>
      <c r="F261" s="174">
        <f t="shared" si="11"/>
        <v>15</v>
      </c>
      <c r="G261" s="157"/>
    </row>
    <row r="262" spans="1:7" s="25" customFormat="1" ht="15">
      <c r="A262" s="30" t="s">
        <v>154</v>
      </c>
      <c r="B262" s="31" t="s">
        <v>155</v>
      </c>
      <c r="C262" s="93">
        <f>SUM(C263:C267)</f>
        <v>2530</v>
      </c>
      <c r="D262" s="221">
        <f>SUM(D263:D267)</f>
        <v>0</v>
      </c>
      <c r="E262" s="82">
        <f>SUM(E263:E267)</f>
        <v>0</v>
      </c>
      <c r="F262" s="156">
        <f>SUM(F263:F267)</f>
        <v>2530</v>
      </c>
      <c r="G262" s="247"/>
    </row>
    <row r="263" spans="1:7" s="36" customFormat="1" ht="12.75">
      <c r="A263" s="38">
        <v>632001</v>
      </c>
      <c r="B263" s="34" t="s">
        <v>59</v>
      </c>
      <c r="C263" s="96">
        <v>2400</v>
      </c>
      <c r="D263" s="136"/>
      <c r="E263" s="109"/>
      <c r="F263" s="174">
        <f t="shared" si="11"/>
        <v>2400</v>
      </c>
      <c r="G263" s="157"/>
    </row>
    <row r="264" spans="1:7" s="36" customFormat="1" ht="12.75">
      <c r="A264" s="39">
        <v>633006</v>
      </c>
      <c r="B264" s="35" t="s">
        <v>63</v>
      </c>
      <c r="C264" s="96">
        <v>50</v>
      </c>
      <c r="D264" s="136"/>
      <c r="E264" s="109"/>
      <c r="F264" s="174">
        <f t="shared" si="11"/>
        <v>50</v>
      </c>
      <c r="G264" s="157"/>
    </row>
    <row r="265" spans="1:7" s="36" customFormat="1" ht="12.75">
      <c r="A265" s="39" t="s">
        <v>80</v>
      </c>
      <c r="B265" s="35" t="s">
        <v>112</v>
      </c>
      <c r="C265" s="96">
        <v>10</v>
      </c>
      <c r="D265" s="136"/>
      <c r="E265" s="109"/>
      <c r="F265" s="174">
        <f>C265+E265</f>
        <v>10</v>
      </c>
      <c r="G265" s="157"/>
    </row>
    <row r="266" spans="1:7" s="36" customFormat="1" ht="12.75">
      <c r="A266" s="39">
        <v>637012</v>
      </c>
      <c r="B266" s="35" t="s">
        <v>126</v>
      </c>
      <c r="C266" s="96">
        <v>20</v>
      </c>
      <c r="D266" s="136"/>
      <c r="E266" s="109"/>
      <c r="F266" s="174">
        <f t="shared" si="11"/>
        <v>20</v>
      </c>
      <c r="G266" s="157" t="s">
        <v>260</v>
      </c>
    </row>
    <row r="267" spans="1:7" s="36" customFormat="1" ht="12.75">
      <c r="A267" s="39">
        <v>637027</v>
      </c>
      <c r="B267" s="35" t="s">
        <v>132</v>
      </c>
      <c r="C267" s="96">
        <v>50</v>
      </c>
      <c r="D267" s="136"/>
      <c r="E267" s="109"/>
      <c r="F267" s="174">
        <f t="shared" si="11"/>
        <v>50</v>
      </c>
      <c r="G267" s="157"/>
    </row>
    <row r="268" spans="1:7" s="25" customFormat="1" ht="15">
      <c r="A268" s="30" t="s">
        <v>156</v>
      </c>
      <c r="B268" s="31" t="s">
        <v>157</v>
      </c>
      <c r="C268" s="93">
        <f>SUM(C269:C280)</f>
        <v>4732</v>
      </c>
      <c r="D268" s="221">
        <f>SUM(D269:D280)</f>
        <v>4064.4799999999996</v>
      </c>
      <c r="E268" s="82">
        <f>SUM(E269:E280)</f>
        <v>0</v>
      </c>
      <c r="F268" s="156">
        <f>SUM(F269:F280)</f>
        <v>4732</v>
      </c>
      <c r="G268" s="247"/>
    </row>
    <row r="269" spans="1:7" s="9" customFormat="1" ht="12.75">
      <c r="A269" s="21">
        <v>625003</v>
      </c>
      <c r="B269" s="17" t="s">
        <v>209</v>
      </c>
      <c r="C269" s="94">
        <v>12</v>
      </c>
      <c r="D269" s="139">
        <v>8.14</v>
      </c>
      <c r="E269" s="108"/>
      <c r="F269" s="174">
        <f aca="true" t="shared" si="12" ref="F269:F280">C269+E269</f>
        <v>12</v>
      </c>
      <c r="G269" s="159"/>
    </row>
    <row r="270" spans="1:7" s="36" customFormat="1" ht="12.75">
      <c r="A270" s="38">
        <v>632001</v>
      </c>
      <c r="B270" s="34" t="s">
        <v>158</v>
      </c>
      <c r="C270" s="96">
        <v>1200</v>
      </c>
      <c r="D270" s="136">
        <v>754.48</v>
      </c>
      <c r="E270" s="109">
        <v>-127</v>
      </c>
      <c r="F270" s="174">
        <f t="shared" si="12"/>
        <v>1073</v>
      </c>
      <c r="G270" s="157"/>
    </row>
    <row r="271" spans="1:7" s="36" customFormat="1" ht="12.75">
      <c r="A271" s="20">
        <v>633004</v>
      </c>
      <c r="B271" s="10" t="s">
        <v>130</v>
      </c>
      <c r="C271" s="96">
        <v>10</v>
      </c>
      <c r="D271" s="136"/>
      <c r="E271" s="109"/>
      <c r="F271" s="174">
        <f t="shared" si="12"/>
        <v>10</v>
      </c>
      <c r="G271" s="157"/>
    </row>
    <row r="272" spans="1:7" s="36" customFormat="1" ht="12.75">
      <c r="A272" s="39">
        <v>633006</v>
      </c>
      <c r="B272" s="35" t="s">
        <v>193</v>
      </c>
      <c r="C272" s="96">
        <v>800</v>
      </c>
      <c r="D272" s="136">
        <v>775.11</v>
      </c>
      <c r="E272" s="109"/>
      <c r="F272" s="174">
        <f t="shared" si="12"/>
        <v>800</v>
      </c>
      <c r="G272" s="157"/>
    </row>
    <row r="273" spans="1:7" s="36" customFormat="1" ht="12.75">
      <c r="A273" s="37" t="s">
        <v>268</v>
      </c>
      <c r="B273" s="10" t="s">
        <v>272</v>
      </c>
      <c r="C273" s="96">
        <v>20</v>
      </c>
      <c r="D273" s="136">
        <v>12.46</v>
      </c>
      <c r="E273" s="109"/>
      <c r="F273" s="174">
        <f t="shared" si="12"/>
        <v>20</v>
      </c>
      <c r="G273" s="157"/>
    </row>
    <row r="274" spans="1:7" s="36" customFormat="1" ht="12.75">
      <c r="A274" s="37" t="s">
        <v>68</v>
      </c>
      <c r="B274" s="10" t="s">
        <v>314</v>
      </c>
      <c r="C274" s="96"/>
      <c r="D274" s="136">
        <v>9.4</v>
      </c>
      <c r="E274" s="109"/>
      <c r="F274" s="174">
        <f t="shared" si="12"/>
        <v>0</v>
      </c>
      <c r="G274" s="157"/>
    </row>
    <row r="275" spans="1:7" s="36" customFormat="1" ht="12.75">
      <c r="A275" s="37" t="s">
        <v>219</v>
      </c>
      <c r="B275" s="10" t="s">
        <v>342</v>
      </c>
      <c r="C275" s="96"/>
      <c r="D275" s="136"/>
      <c r="E275" s="109"/>
      <c r="F275" s="174">
        <f t="shared" si="12"/>
        <v>0</v>
      </c>
      <c r="G275" s="157"/>
    </row>
    <row r="276" spans="1:7" s="36" customFormat="1" ht="12.75">
      <c r="A276" s="39" t="s">
        <v>80</v>
      </c>
      <c r="B276" s="35" t="s">
        <v>315</v>
      </c>
      <c r="C276" s="96">
        <v>1250</v>
      </c>
      <c r="D276" s="136">
        <v>1254.28</v>
      </c>
      <c r="E276" s="109"/>
      <c r="F276" s="174">
        <f>C276+E276</f>
        <v>1250</v>
      </c>
      <c r="G276" s="157"/>
    </row>
    <row r="277" spans="1:7" s="36" customFormat="1" ht="12.75">
      <c r="A277" s="39">
        <v>637004</v>
      </c>
      <c r="B277" s="35" t="s">
        <v>121</v>
      </c>
      <c r="C277" s="96">
        <v>10</v>
      </c>
      <c r="D277" s="136">
        <v>54</v>
      </c>
      <c r="E277" s="109"/>
      <c r="F277" s="174">
        <f t="shared" si="12"/>
        <v>10</v>
      </c>
      <c r="G277" s="157"/>
    </row>
    <row r="278" spans="1:7" s="36" customFormat="1" ht="12.75">
      <c r="A278" s="39">
        <v>637015</v>
      </c>
      <c r="B278" s="35" t="s">
        <v>138</v>
      </c>
      <c r="C278" s="96">
        <v>30</v>
      </c>
      <c r="D278" s="136">
        <v>256.62</v>
      </c>
      <c r="E278" s="109">
        <v>227</v>
      </c>
      <c r="F278" s="174">
        <f t="shared" si="12"/>
        <v>257</v>
      </c>
      <c r="G278" s="157"/>
    </row>
    <row r="279" spans="1:7" s="36" customFormat="1" ht="12.75">
      <c r="A279" s="39">
        <v>637027</v>
      </c>
      <c r="B279" s="35" t="s">
        <v>132</v>
      </c>
      <c r="C279" s="96">
        <v>1400</v>
      </c>
      <c r="D279" s="136">
        <v>939.99</v>
      </c>
      <c r="E279" s="109">
        <v>-100</v>
      </c>
      <c r="F279" s="174">
        <f t="shared" si="12"/>
        <v>1300</v>
      </c>
      <c r="G279" s="157"/>
    </row>
    <row r="280" spans="1:7" s="36" customFormat="1" ht="13.5" thickBot="1">
      <c r="A280" s="273">
        <v>642007</v>
      </c>
      <c r="B280" s="274" t="s">
        <v>346</v>
      </c>
      <c r="C280" s="124"/>
      <c r="D280" s="217"/>
      <c r="E280" s="152"/>
      <c r="F280" s="275">
        <f t="shared" si="12"/>
        <v>0</v>
      </c>
      <c r="G280" s="199"/>
    </row>
    <row r="281" spans="1:7" s="32" customFormat="1" ht="16.5" thickBot="1">
      <c r="A281" s="257" t="s">
        <v>159</v>
      </c>
      <c r="B281" s="258" t="s">
        <v>160</v>
      </c>
      <c r="C281" s="259">
        <f>C282+C313+C315</f>
        <v>80802</v>
      </c>
      <c r="D281" s="260">
        <f>D282+D313+D315</f>
        <v>69193.56</v>
      </c>
      <c r="E281" s="261">
        <f>E282+E313+E315</f>
        <v>3499</v>
      </c>
      <c r="F281" s="262">
        <f>F282+F313+F315</f>
        <v>84301</v>
      </c>
      <c r="G281" s="263"/>
    </row>
    <row r="282" spans="1:7" s="25" customFormat="1" ht="15">
      <c r="A282" s="296" t="s">
        <v>161</v>
      </c>
      <c r="B282" s="271" t="s">
        <v>162</v>
      </c>
      <c r="C282" s="252">
        <f>SUM(C283:C312)</f>
        <v>55410</v>
      </c>
      <c r="D282" s="253">
        <f>SUM(D283:D312)</f>
        <v>47616.850000000006</v>
      </c>
      <c r="E282" s="254">
        <f>SUM(E283:E312)</f>
        <v>1827</v>
      </c>
      <c r="F282" s="255">
        <f>SUM(F283:F312)</f>
        <v>57237</v>
      </c>
      <c r="G282" s="256"/>
    </row>
    <row r="283" spans="1:7" s="3" customFormat="1" ht="12.75">
      <c r="A283" s="33" t="s">
        <v>45</v>
      </c>
      <c r="B283" s="17" t="s">
        <v>46</v>
      </c>
      <c r="C283" s="96">
        <v>25000</v>
      </c>
      <c r="D283" s="136">
        <v>20654.84</v>
      </c>
      <c r="E283" s="109"/>
      <c r="F283" s="174">
        <f aca="true" t="shared" si="13" ref="F283:F312">C283+E283</f>
        <v>25000</v>
      </c>
      <c r="G283" s="157"/>
    </row>
    <row r="284" spans="1:7" s="3" customFormat="1" ht="12.75">
      <c r="A284" s="33" t="s">
        <v>201</v>
      </c>
      <c r="B284" s="17" t="s">
        <v>202</v>
      </c>
      <c r="C284" s="96">
        <v>2900</v>
      </c>
      <c r="D284" s="136">
        <v>1707.61</v>
      </c>
      <c r="E284" s="109"/>
      <c r="F284" s="174">
        <f t="shared" si="13"/>
        <v>2900</v>
      </c>
      <c r="G284" s="157"/>
    </row>
    <row r="285" spans="1:7" s="3" customFormat="1" ht="12.75">
      <c r="A285" s="33" t="s">
        <v>203</v>
      </c>
      <c r="B285" s="17" t="s">
        <v>204</v>
      </c>
      <c r="C285" s="96">
        <v>1750</v>
      </c>
      <c r="D285" s="136">
        <v>1093.53</v>
      </c>
      <c r="E285" s="109">
        <v>-24</v>
      </c>
      <c r="F285" s="174">
        <f t="shared" si="13"/>
        <v>1726</v>
      </c>
      <c r="G285" s="157"/>
    </row>
    <row r="286" spans="1:7" s="3" customFormat="1" ht="12.75">
      <c r="A286" s="33" t="s">
        <v>49</v>
      </c>
      <c r="B286" s="17" t="s">
        <v>50</v>
      </c>
      <c r="C286" s="96">
        <v>500</v>
      </c>
      <c r="D286" s="136">
        <v>800</v>
      </c>
      <c r="E286" s="109"/>
      <c r="F286" s="174">
        <f t="shared" si="13"/>
        <v>500</v>
      </c>
      <c r="G286" s="157"/>
    </row>
    <row r="287" spans="1:7" s="3" customFormat="1" ht="12.75">
      <c r="A287" s="33" t="s">
        <v>273</v>
      </c>
      <c r="B287" s="17" t="s">
        <v>274</v>
      </c>
      <c r="C287" s="96"/>
      <c r="D287" s="136">
        <v>24.36</v>
      </c>
      <c r="E287" s="109">
        <v>24</v>
      </c>
      <c r="F287" s="174">
        <f t="shared" si="13"/>
        <v>24</v>
      </c>
      <c r="G287" s="157"/>
    </row>
    <row r="288" spans="1:7" s="3" customFormat="1" ht="12.75">
      <c r="A288" s="33" t="s">
        <v>51</v>
      </c>
      <c r="B288" s="17" t="s">
        <v>52</v>
      </c>
      <c r="C288" s="96">
        <v>3020</v>
      </c>
      <c r="D288" s="136">
        <v>2453.03</v>
      </c>
      <c r="E288" s="109"/>
      <c r="F288" s="174">
        <f t="shared" si="13"/>
        <v>3020</v>
      </c>
      <c r="G288" s="157"/>
    </row>
    <row r="289" spans="1:7" s="3" customFormat="1" ht="12.75">
      <c r="A289" s="33" t="s">
        <v>51</v>
      </c>
      <c r="B289" s="17" t="s">
        <v>53</v>
      </c>
      <c r="C289" s="96">
        <v>7530</v>
      </c>
      <c r="D289" s="136">
        <v>6119.6</v>
      </c>
      <c r="E289" s="109"/>
      <c r="F289" s="174">
        <f t="shared" si="13"/>
        <v>7530</v>
      </c>
      <c r="G289" s="157"/>
    </row>
    <row r="290" spans="1:7" s="3" customFormat="1" ht="12.75">
      <c r="A290" s="33" t="s">
        <v>56</v>
      </c>
      <c r="B290" s="17" t="s">
        <v>57</v>
      </c>
      <c r="C290" s="96">
        <v>50</v>
      </c>
      <c r="D290" s="136">
        <v>101.71</v>
      </c>
      <c r="E290" s="109">
        <v>52</v>
      </c>
      <c r="F290" s="174">
        <f>C290+E290</f>
        <v>102</v>
      </c>
      <c r="G290" s="157"/>
    </row>
    <row r="291" spans="1:7" s="3" customFormat="1" ht="12.75">
      <c r="A291" s="33" t="s">
        <v>58</v>
      </c>
      <c r="B291" s="17" t="s">
        <v>59</v>
      </c>
      <c r="C291" s="96">
        <v>4000</v>
      </c>
      <c r="D291" s="136">
        <v>2544.61</v>
      </c>
      <c r="E291" s="109"/>
      <c r="F291" s="174">
        <f t="shared" si="13"/>
        <v>4000</v>
      </c>
      <c r="G291" s="157"/>
    </row>
    <row r="292" spans="1:7" s="3" customFormat="1" ht="12.75">
      <c r="A292" s="33" t="s">
        <v>60</v>
      </c>
      <c r="B292" s="17" t="s">
        <v>61</v>
      </c>
      <c r="C292" s="96">
        <v>200</v>
      </c>
      <c r="D292" s="136">
        <v>108.45</v>
      </c>
      <c r="E292" s="109"/>
      <c r="F292" s="174">
        <f t="shared" si="13"/>
        <v>200</v>
      </c>
      <c r="G292" s="157"/>
    </row>
    <row r="293" spans="1:7" s="3" customFormat="1" ht="12.75">
      <c r="A293" s="33" t="s">
        <v>262</v>
      </c>
      <c r="B293" s="17" t="s">
        <v>263</v>
      </c>
      <c r="C293" s="96">
        <v>30</v>
      </c>
      <c r="D293" s="136">
        <v>57.65</v>
      </c>
      <c r="E293" s="109">
        <v>30</v>
      </c>
      <c r="F293" s="174">
        <f t="shared" si="13"/>
        <v>60</v>
      </c>
      <c r="G293" s="157"/>
    </row>
    <row r="294" spans="1:7" s="3" customFormat="1" ht="12.75">
      <c r="A294" s="33" t="s">
        <v>181</v>
      </c>
      <c r="B294" s="17" t="s">
        <v>182</v>
      </c>
      <c r="C294" s="96">
        <v>200</v>
      </c>
      <c r="D294" s="136">
        <v>173</v>
      </c>
      <c r="E294" s="109"/>
      <c r="F294" s="174">
        <f t="shared" si="13"/>
        <v>200</v>
      </c>
      <c r="G294" s="157"/>
    </row>
    <row r="295" spans="1:7" s="3" customFormat="1" ht="12.75">
      <c r="A295" s="33" t="s">
        <v>296</v>
      </c>
      <c r="B295" s="17" t="s">
        <v>297</v>
      </c>
      <c r="C295" s="96"/>
      <c r="D295" s="136"/>
      <c r="E295" s="109"/>
      <c r="F295" s="174"/>
      <c r="G295" s="157"/>
    </row>
    <row r="296" spans="1:7" s="3" customFormat="1" ht="12.75">
      <c r="A296" s="20">
        <v>633004</v>
      </c>
      <c r="B296" s="10" t="s">
        <v>324</v>
      </c>
      <c r="C296" s="96">
        <v>480</v>
      </c>
      <c r="D296" s="136">
        <v>474.69</v>
      </c>
      <c r="E296" s="109"/>
      <c r="F296" s="174">
        <f t="shared" si="13"/>
        <v>480</v>
      </c>
      <c r="G296" s="157"/>
    </row>
    <row r="297" spans="1:7" s="3" customFormat="1" ht="12.75">
      <c r="A297" s="33" t="s">
        <v>62</v>
      </c>
      <c r="B297" s="17" t="s">
        <v>63</v>
      </c>
      <c r="C297" s="96">
        <v>300</v>
      </c>
      <c r="D297" s="136">
        <v>577.81</v>
      </c>
      <c r="E297" s="109">
        <v>278</v>
      </c>
      <c r="F297" s="174">
        <f t="shared" si="13"/>
        <v>578</v>
      </c>
      <c r="G297" s="157"/>
    </row>
    <row r="298" spans="1:7" s="3" customFormat="1" ht="12.75">
      <c r="A298" s="33" t="s">
        <v>64</v>
      </c>
      <c r="B298" s="17" t="s">
        <v>150</v>
      </c>
      <c r="C298" s="96">
        <v>200</v>
      </c>
      <c r="D298" s="136">
        <v>296.91</v>
      </c>
      <c r="E298" s="109">
        <v>97</v>
      </c>
      <c r="F298" s="174">
        <f t="shared" si="13"/>
        <v>297</v>
      </c>
      <c r="G298" s="157"/>
    </row>
    <row r="299" spans="1:7" s="3" customFormat="1" ht="12.75">
      <c r="A299" s="33" t="s">
        <v>76</v>
      </c>
      <c r="B299" s="17" t="s">
        <v>77</v>
      </c>
      <c r="C299" s="96">
        <v>20</v>
      </c>
      <c r="D299" s="136">
        <v>17.3</v>
      </c>
      <c r="E299" s="109"/>
      <c r="F299" s="174">
        <f t="shared" si="13"/>
        <v>20</v>
      </c>
      <c r="G299" s="157"/>
    </row>
    <row r="300" spans="1:7" s="3" customFormat="1" ht="12.75">
      <c r="A300" s="33" t="s">
        <v>78</v>
      </c>
      <c r="B300" s="10" t="s">
        <v>325</v>
      </c>
      <c r="C300" s="96">
        <v>950</v>
      </c>
      <c r="D300" s="136">
        <v>941.81</v>
      </c>
      <c r="E300" s="109"/>
      <c r="F300" s="174">
        <f t="shared" si="13"/>
        <v>950</v>
      </c>
      <c r="G300" s="157"/>
    </row>
    <row r="301" spans="1:7" s="3" customFormat="1" ht="12.75">
      <c r="A301" s="37" t="s">
        <v>219</v>
      </c>
      <c r="B301" s="10" t="s">
        <v>223</v>
      </c>
      <c r="C301" s="96">
        <v>80</v>
      </c>
      <c r="D301" s="136"/>
      <c r="E301" s="109">
        <v>-80</v>
      </c>
      <c r="F301" s="174">
        <f t="shared" si="13"/>
        <v>0</v>
      </c>
      <c r="G301" s="157"/>
    </row>
    <row r="302" spans="1:7" s="3" customFormat="1" ht="12.75">
      <c r="A302" s="20" t="s">
        <v>80</v>
      </c>
      <c r="B302" s="10" t="s">
        <v>112</v>
      </c>
      <c r="C302" s="96">
        <v>7020</v>
      </c>
      <c r="D302" s="136">
        <v>8846.22</v>
      </c>
      <c r="E302" s="109">
        <v>1827</v>
      </c>
      <c r="F302" s="174">
        <f t="shared" si="13"/>
        <v>8847</v>
      </c>
      <c r="G302" s="157"/>
    </row>
    <row r="303" spans="1:7" s="3" customFormat="1" ht="12.75">
      <c r="A303" s="37" t="s">
        <v>308</v>
      </c>
      <c r="B303" s="10" t="s">
        <v>316</v>
      </c>
      <c r="C303" s="96"/>
      <c r="D303" s="136">
        <v>0.03</v>
      </c>
      <c r="E303" s="109"/>
      <c r="F303" s="174">
        <f t="shared" si="13"/>
        <v>0</v>
      </c>
      <c r="G303" s="157"/>
    </row>
    <row r="304" spans="1:7" s="3" customFormat="1" ht="12.75">
      <c r="A304" s="33" t="s">
        <v>81</v>
      </c>
      <c r="B304" s="17" t="s">
        <v>82</v>
      </c>
      <c r="C304" s="96">
        <v>50</v>
      </c>
      <c r="D304" s="136"/>
      <c r="E304" s="109">
        <v>-25</v>
      </c>
      <c r="F304" s="174">
        <f t="shared" si="13"/>
        <v>25</v>
      </c>
      <c r="G304" s="157"/>
    </row>
    <row r="305" spans="1:7" s="3" customFormat="1" ht="12.75">
      <c r="A305" s="39">
        <v>637002</v>
      </c>
      <c r="B305" s="4" t="s">
        <v>114</v>
      </c>
      <c r="C305" s="96"/>
      <c r="D305" s="136">
        <v>15</v>
      </c>
      <c r="E305" s="109">
        <v>15</v>
      </c>
      <c r="F305" s="174">
        <f t="shared" si="13"/>
        <v>15</v>
      </c>
      <c r="G305" s="157"/>
    </row>
    <row r="306" spans="1:7" s="3" customFormat="1" ht="12.75">
      <c r="A306" s="33" t="s">
        <v>83</v>
      </c>
      <c r="B306" s="17" t="s">
        <v>234</v>
      </c>
      <c r="C306" s="96">
        <v>60</v>
      </c>
      <c r="D306" s="136">
        <v>57.25</v>
      </c>
      <c r="E306" s="109"/>
      <c r="F306" s="174">
        <f t="shared" si="13"/>
        <v>60</v>
      </c>
      <c r="G306" s="157"/>
    </row>
    <row r="307" spans="1:7" s="3" customFormat="1" ht="12.75">
      <c r="A307" s="33" t="s">
        <v>236</v>
      </c>
      <c r="B307" s="17" t="s">
        <v>237</v>
      </c>
      <c r="C307" s="96">
        <v>140</v>
      </c>
      <c r="D307" s="136">
        <v>156</v>
      </c>
      <c r="E307" s="109">
        <v>16</v>
      </c>
      <c r="F307" s="174">
        <f t="shared" si="13"/>
        <v>156</v>
      </c>
      <c r="G307" s="157"/>
    </row>
    <row r="308" spans="1:7" s="3" customFormat="1" ht="12.75">
      <c r="A308" s="33" t="s">
        <v>88</v>
      </c>
      <c r="B308" s="17" t="s">
        <v>89</v>
      </c>
      <c r="C308" s="96">
        <v>130</v>
      </c>
      <c r="D308" s="136">
        <v>197.18</v>
      </c>
      <c r="E308" s="109">
        <v>67</v>
      </c>
      <c r="F308" s="174">
        <f t="shared" si="13"/>
        <v>197</v>
      </c>
      <c r="G308" s="157"/>
    </row>
    <row r="309" spans="1:7" s="3" customFormat="1" ht="12.75">
      <c r="A309" s="33" t="s">
        <v>90</v>
      </c>
      <c r="B309" s="17" t="s">
        <v>91</v>
      </c>
      <c r="C309" s="96">
        <v>400</v>
      </c>
      <c r="D309" s="136">
        <v>198.26</v>
      </c>
      <c r="E309" s="109">
        <v>-100</v>
      </c>
      <c r="F309" s="174">
        <f t="shared" si="13"/>
        <v>300</v>
      </c>
      <c r="G309" s="157"/>
    </row>
    <row r="310" spans="1:7" s="3" customFormat="1" ht="12.75">
      <c r="A310" s="33" t="s">
        <v>96</v>
      </c>
      <c r="B310" s="17" t="s">
        <v>97</v>
      </c>
      <c r="C310" s="96">
        <v>300</v>
      </c>
      <c r="D310" s="136"/>
      <c r="E310" s="109">
        <v>-300</v>
      </c>
      <c r="F310" s="174">
        <f t="shared" si="13"/>
        <v>0</v>
      </c>
      <c r="G310" s="157"/>
    </row>
    <row r="311" spans="1:7" s="3" customFormat="1" ht="12.75">
      <c r="A311" s="33" t="s">
        <v>363</v>
      </c>
      <c r="B311" s="17" t="s">
        <v>282</v>
      </c>
      <c r="C311" s="96"/>
      <c r="D311" s="136"/>
      <c r="E311" s="109"/>
      <c r="F311" s="174"/>
      <c r="G311" s="157"/>
    </row>
    <row r="312" spans="1:7" s="3" customFormat="1" ht="12.75">
      <c r="A312" s="21">
        <v>642015</v>
      </c>
      <c r="B312" s="17" t="s">
        <v>163</v>
      </c>
      <c r="C312" s="96">
        <v>100</v>
      </c>
      <c r="D312" s="136"/>
      <c r="E312" s="109">
        <v>-50</v>
      </c>
      <c r="F312" s="174">
        <f t="shared" si="13"/>
        <v>50</v>
      </c>
      <c r="G312" s="157"/>
    </row>
    <row r="313" spans="1:7" s="25" customFormat="1" ht="15">
      <c r="A313" s="30" t="s">
        <v>317</v>
      </c>
      <c r="B313" s="31" t="s">
        <v>318</v>
      </c>
      <c r="C313" s="93">
        <f>SUM(C314)</f>
        <v>2442</v>
      </c>
      <c r="D313" s="221">
        <f>SUM(D314)</f>
        <v>2442.04</v>
      </c>
      <c r="E313" s="82">
        <f>SUM(E314)</f>
        <v>0</v>
      </c>
      <c r="F313" s="156">
        <f>SUM(F314)</f>
        <v>2442</v>
      </c>
      <c r="G313" s="247"/>
    </row>
    <row r="314" spans="1:7" s="3" customFormat="1" ht="12.75">
      <c r="A314" s="21">
        <v>637012</v>
      </c>
      <c r="B314" s="17" t="s">
        <v>326</v>
      </c>
      <c r="C314" s="96">
        <v>2442</v>
      </c>
      <c r="D314" s="136">
        <v>2442.04</v>
      </c>
      <c r="E314" s="109"/>
      <c r="F314" s="174">
        <f>C314+E314</f>
        <v>2442</v>
      </c>
      <c r="G314" s="157"/>
    </row>
    <row r="315" spans="1:7" s="25" customFormat="1" ht="15">
      <c r="A315" s="30" t="s">
        <v>164</v>
      </c>
      <c r="B315" s="31" t="s">
        <v>165</v>
      </c>
      <c r="C315" s="93">
        <f>SUM(C316:C340)</f>
        <v>22950</v>
      </c>
      <c r="D315" s="221">
        <f>SUM(D316:D340)</f>
        <v>19134.67</v>
      </c>
      <c r="E315" s="82">
        <f>SUM(E316:E340)</f>
        <v>1672</v>
      </c>
      <c r="F315" s="156">
        <f>SUM(F316:F340)</f>
        <v>24622</v>
      </c>
      <c r="G315" s="247"/>
    </row>
    <row r="316" spans="1:7" s="3" customFormat="1" ht="12.75">
      <c r="A316" s="33" t="s">
        <v>45</v>
      </c>
      <c r="B316" s="17" t="s">
        <v>46</v>
      </c>
      <c r="C316" s="96">
        <v>13200</v>
      </c>
      <c r="D316" s="136">
        <v>9615.04</v>
      </c>
      <c r="E316" s="109"/>
      <c r="F316" s="174">
        <f aca="true" t="shared" si="14" ref="F316:F344">C316+E316</f>
        <v>13200</v>
      </c>
      <c r="G316" s="157"/>
    </row>
    <row r="317" spans="1:7" s="3" customFormat="1" ht="12.75">
      <c r="A317" s="33" t="s">
        <v>201</v>
      </c>
      <c r="B317" s="17" t="s">
        <v>202</v>
      </c>
      <c r="C317" s="96">
        <v>2000</v>
      </c>
      <c r="D317" s="136">
        <v>1716.5</v>
      </c>
      <c r="E317" s="109"/>
      <c r="F317" s="174">
        <f t="shared" si="14"/>
        <v>2000</v>
      </c>
      <c r="G317" s="157"/>
    </row>
    <row r="318" spans="1:7" s="3" customFormat="1" ht="12.75">
      <c r="A318" s="33" t="s">
        <v>49</v>
      </c>
      <c r="B318" s="17" t="s">
        <v>50</v>
      </c>
      <c r="C318" s="96">
        <v>280</v>
      </c>
      <c r="D318" s="136">
        <v>483.33</v>
      </c>
      <c r="E318" s="109"/>
      <c r="F318" s="174">
        <f t="shared" si="14"/>
        <v>280</v>
      </c>
      <c r="G318" s="157"/>
    </row>
    <row r="319" spans="1:7" s="3" customFormat="1" ht="12.75">
      <c r="A319" s="33" t="s">
        <v>51</v>
      </c>
      <c r="B319" s="17" t="s">
        <v>52</v>
      </c>
      <c r="C319" s="96">
        <v>1550</v>
      </c>
      <c r="D319" s="136">
        <v>1219.58</v>
      </c>
      <c r="E319" s="109"/>
      <c r="F319" s="174">
        <f t="shared" si="14"/>
        <v>1550</v>
      </c>
      <c r="G319" s="157"/>
    </row>
    <row r="320" spans="1:7" s="3" customFormat="1" ht="12.75">
      <c r="A320" s="33" t="s">
        <v>51</v>
      </c>
      <c r="B320" s="17" t="s">
        <v>53</v>
      </c>
      <c r="C320" s="96">
        <v>3870</v>
      </c>
      <c r="D320" s="136">
        <v>3042.56</v>
      </c>
      <c r="E320" s="109"/>
      <c r="F320" s="174">
        <f t="shared" si="14"/>
        <v>3870</v>
      </c>
      <c r="G320" s="157"/>
    </row>
    <row r="321" spans="1:7" s="3" customFormat="1" ht="12.75">
      <c r="A321" s="33" t="s">
        <v>56</v>
      </c>
      <c r="B321" s="17" t="s">
        <v>57</v>
      </c>
      <c r="C321" s="96">
        <v>30</v>
      </c>
      <c r="D321" s="136">
        <v>23.77</v>
      </c>
      <c r="E321" s="109"/>
      <c r="F321" s="174">
        <f t="shared" si="14"/>
        <v>30</v>
      </c>
      <c r="G321" s="157"/>
    </row>
    <row r="322" spans="1:7" s="3" customFormat="1" ht="12.75">
      <c r="A322" s="33" t="s">
        <v>58</v>
      </c>
      <c r="B322" s="17" t="s">
        <v>59</v>
      </c>
      <c r="C322" s="96">
        <v>1000</v>
      </c>
      <c r="D322" s="136">
        <v>637.76</v>
      </c>
      <c r="E322" s="109"/>
      <c r="F322" s="174">
        <f t="shared" si="14"/>
        <v>1000</v>
      </c>
      <c r="G322" s="157"/>
    </row>
    <row r="323" spans="1:7" s="3" customFormat="1" ht="12.75">
      <c r="A323" s="33" t="s">
        <v>60</v>
      </c>
      <c r="B323" s="17" t="s">
        <v>61</v>
      </c>
      <c r="C323" s="96">
        <v>115</v>
      </c>
      <c r="D323" s="136">
        <v>110.27</v>
      </c>
      <c r="E323" s="109"/>
      <c r="F323" s="174">
        <f t="shared" si="14"/>
        <v>115</v>
      </c>
      <c r="G323" s="157"/>
    </row>
    <row r="324" spans="1:7" s="3" customFormat="1" ht="12.75">
      <c r="A324" s="33" t="s">
        <v>262</v>
      </c>
      <c r="B324" s="17" t="s">
        <v>263</v>
      </c>
      <c r="C324" s="96">
        <v>20</v>
      </c>
      <c r="D324" s="136">
        <v>57.65</v>
      </c>
      <c r="E324" s="109">
        <v>40</v>
      </c>
      <c r="F324" s="174">
        <f>C324+E324</f>
        <v>60</v>
      </c>
      <c r="G324" s="157"/>
    </row>
    <row r="325" spans="1:7" s="3" customFormat="1" ht="12.75">
      <c r="A325" s="20">
        <v>633004</v>
      </c>
      <c r="B325" s="10" t="s">
        <v>130</v>
      </c>
      <c r="C325" s="96"/>
      <c r="D325" s="136">
        <v>579.11</v>
      </c>
      <c r="E325" s="109">
        <v>579</v>
      </c>
      <c r="F325" s="174">
        <f>C325+E325</f>
        <v>579</v>
      </c>
      <c r="G325" s="157" t="s">
        <v>382</v>
      </c>
    </row>
    <row r="326" spans="1:7" s="3" customFormat="1" ht="12.75">
      <c r="A326" s="33" t="s">
        <v>62</v>
      </c>
      <c r="B326" s="17" t="s">
        <v>63</v>
      </c>
      <c r="C326" s="96">
        <v>200</v>
      </c>
      <c r="D326" s="136">
        <v>1295.82</v>
      </c>
      <c r="E326" s="109">
        <v>1096</v>
      </c>
      <c r="F326" s="174">
        <f t="shared" si="14"/>
        <v>1296</v>
      </c>
      <c r="G326" s="157" t="s">
        <v>383</v>
      </c>
    </row>
    <row r="327" spans="1:7" s="3" customFormat="1" ht="12.75">
      <c r="A327" s="33" t="s">
        <v>64</v>
      </c>
      <c r="B327" s="17" t="s">
        <v>150</v>
      </c>
      <c r="C327" s="96">
        <v>50</v>
      </c>
      <c r="D327" s="136"/>
      <c r="E327" s="109"/>
      <c r="F327" s="174">
        <f t="shared" si="14"/>
        <v>50</v>
      </c>
      <c r="G327" s="157"/>
    </row>
    <row r="328" spans="1:7" s="3" customFormat="1" ht="12.75">
      <c r="A328" s="20">
        <v>633010</v>
      </c>
      <c r="B328" s="10" t="s">
        <v>137</v>
      </c>
      <c r="C328" s="96">
        <v>60</v>
      </c>
      <c r="D328" s="136">
        <v>1.6</v>
      </c>
      <c r="E328" s="109"/>
      <c r="F328" s="174">
        <f t="shared" si="14"/>
        <v>60</v>
      </c>
      <c r="G328" s="157"/>
    </row>
    <row r="329" spans="1:7" s="3" customFormat="1" ht="12.75">
      <c r="A329" s="20">
        <v>635004</v>
      </c>
      <c r="B329" s="10" t="s">
        <v>166</v>
      </c>
      <c r="C329" s="96">
        <v>10</v>
      </c>
      <c r="D329" s="136"/>
      <c r="E329" s="109"/>
      <c r="F329" s="174">
        <f t="shared" si="14"/>
        <v>10</v>
      </c>
      <c r="G329" s="157"/>
    </row>
    <row r="330" spans="1:7" s="3" customFormat="1" ht="12.75">
      <c r="A330" s="20" t="s">
        <v>80</v>
      </c>
      <c r="B330" s="10" t="s">
        <v>112</v>
      </c>
      <c r="C330" s="96">
        <v>20</v>
      </c>
      <c r="D330" s="136"/>
      <c r="E330" s="109"/>
      <c r="F330" s="174">
        <f t="shared" si="14"/>
        <v>20</v>
      </c>
      <c r="G330" s="157"/>
    </row>
    <row r="331" spans="1:7" s="3" customFormat="1" ht="12.75">
      <c r="A331" s="33" t="s">
        <v>81</v>
      </c>
      <c r="B331" s="17" t="s">
        <v>82</v>
      </c>
      <c r="C331" s="96">
        <v>10</v>
      </c>
      <c r="D331" s="136"/>
      <c r="E331" s="109"/>
      <c r="F331" s="174">
        <f t="shared" si="14"/>
        <v>10</v>
      </c>
      <c r="G331" s="157"/>
    </row>
    <row r="332" spans="1:7" s="3" customFormat="1" ht="12.75">
      <c r="A332" s="33" t="s">
        <v>83</v>
      </c>
      <c r="B332" s="17" t="s">
        <v>121</v>
      </c>
      <c r="C332" s="96">
        <v>40</v>
      </c>
      <c r="D332" s="136">
        <v>61.92</v>
      </c>
      <c r="E332" s="109">
        <v>22</v>
      </c>
      <c r="F332" s="174">
        <f t="shared" si="14"/>
        <v>62</v>
      </c>
      <c r="G332" s="157"/>
    </row>
    <row r="333" spans="1:7" s="3" customFormat="1" ht="12.75">
      <c r="A333" s="33" t="s">
        <v>212</v>
      </c>
      <c r="B333" s="17" t="s">
        <v>213</v>
      </c>
      <c r="C333" s="96">
        <v>75</v>
      </c>
      <c r="D333" s="136"/>
      <c r="E333" s="109">
        <v>-75</v>
      </c>
      <c r="F333" s="174">
        <f t="shared" si="14"/>
        <v>0</v>
      </c>
      <c r="G333" s="157"/>
    </row>
    <row r="334" spans="1:7" s="3" customFormat="1" ht="12.75">
      <c r="A334" s="33" t="s">
        <v>236</v>
      </c>
      <c r="B334" s="17" t="s">
        <v>237</v>
      </c>
      <c r="C334" s="96">
        <v>130</v>
      </c>
      <c r="D334" s="136">
        <v>128</v>
      </c>
      <c r="E334" s="109"/>
      <c r="F334" s="174">
        <f t="shared" si="14"/>
        <v>130</v>
      </c>
      <c r="G334" s="157"/>
    </row>
    <row r="335" spans="1:7" s="3" customFormat="1" ht="12.75">
      <c r="A335" s="21">
        <v>637012</v>
      </c>
      <c r="B335" s="17" t="s">
        <v>126</v>
      </c>
      <c r="C335" s="96">
        <v>50</v>
      </c>
      <c r="D335" s="136">
        <v>59.3</v>
      </c>
      <c r="E335" s="109">
        <v>10</v>
      </c>
      <c r="F335" s="174">
        <f t="shared" si="14"/>
        <v>60</v>
      </c>
      <c r="G335" s="157"/>
    </row>
    <row r="336" spans="1:7" s="3" customFormat="1" ht="12.75">
      <c r="A336" s="33" t="s">
        <v>88</v>
      </c>
      <c r="B336" s="17" t="s">
        <v>138</v>
      </c>
      <c r="C336" s="96">
        <v>30</v>
      </c>
      <c r="D336" s="136"/>
      <c r="E336" s="109"/>
      <c r="F336" s="174">
        <f t="shared" si="14"/>
        <v>30</v>
      </c>
      <c r="G336" s="157"/>
    </row>
    <row r="337" spans="1:7" s="3" customFormat="1" ht="12.75">
      <c r="A337" s="33" t="s">
        <v>90</v>
      </c>
      <c r="B337" s="17" t="s">
        <v>91</v>
      </c>
      <c r="C337" s="96">
        <v>180</v>
      </c>
      <c r="D337" s="136">
        <v>102.44</v>
      </c>
      <c r="E337" s="109"/>
      <c r="F337" s="174">
        <f t="shared" si="14"/>
        <v>180</v>
      </c>
      <c r="G337" s="157"/>
    </row>
    <row r="338" spans="1:7" s="3" customFormat="1" ht="12.75">
      <c r="A338" s="33" t="s">
        <v>96</v>
      </c>
      <c r="B338" s="17" t="s">
        <v>97</v>
      </c>
      <c r="C338" s="96"/>
      <c r="D338" s="136"/>
      <c r="E338" s="109"/>
      <c r="F338" s="174">
        <f t="shared" si="14"/>
        <v>0</v>
      </c>
      <c r="G338" s="157"/>
    </row>
    <row r="339" spans="1:7" s="3" customFormat="1" ht="12.75">
      <c r="A339" s="33" t="s">
        <v>186</v>
      </c>
      <c r="B339" s="17" t="s">
        <v>187</v>
      </c>
      <c r="C339" s="96"/>
      <c r="D339" s="136">
        <v>0.02</v>
      </c>
      <c r="E339" s="109"/>
      <c r="F339" s="174"/>
      <c r="G339" s="157"/>
    </row>
    <row r="340" spans="1:7" s="3" customFormat="1" ht="13.5" thickBot="1">
      <c r="A340" s="277" t="s">
        <v>214</v>
      </c>
      <c r="B340" s="204" t="s">
        <v>163</v>
      </c>
      <c r="C340" s="124">
        <v>30</v>
      </c>
      <c r="D340" s="217"/>
      <c r="E340" s="152"/>
      <c r="F340" s="275">
        <f t="shared" si="14"/>
        <v>30</v>
      </c>
      <c r="G340" s="199"/>
    </row>
    <row r="341" spans="1:7" s="32" customFormat="1" ht="16.5" thickBot="1">
      <c r="A341" s="257" t="s">
        <v>167</v>
      </c>
      <c r="B341" s="258" t="s">
        <v>168</v>
      </c>
      <c r="C341" s="259">
        <f>C342+C345+C352</f>
        <v>85874</v>
      </c>
      <c r="D341" s="260">
        <f>D342+D345+D352</f>
        <v>37161.35</v>
      </c>
      <c r="E341" s="261">
        <f>E342+E345+E352</f>
        <v>0</v>
      </c>
      <c r="F341" s="262">
        <f>F342+F345+F352</f>
        <v>85874</v>
      </c>
      <c r="G341" s="263"/>
    </row>
    <row r="342" spans="1:7" s="25" customFormat="1" ht="15">
      <c r="A342" s="296" t="s">
        <v>169</v>
      </c>
      <c r="B342" s="271" t="s">
        <v>170</v>
      </c>
      <c r="C342" s="252">
        <f>SUM(C343:C344)</f>
        <v>500</v>
      </c>
      <c r="D342" s="253">
        <f>SUM(D343:D344)</f>
        <v>456.76</v>
      </c>
      <c r="E342" s="254">
        <f>SUM(E343:E344)</f>
        <v>0</v>
      </c>
      <c r="F342" s="255">
        <f>SUM(F343:F344)</f>
        <v>500</v>
      </c>
      <c r="G342" s="256"/>
    </row>
    <row r="343" spans="1:7" s="36" customFormat="1" ht="12.75">
      <c r="A343" s="38">
        <v>641012</v>
      </c>
      <c r="B343" s="34" t="s">
        <v>364</v>
      </c>
      <c r="C343" s="96"/>
      <c r="D343" s="136"/>
      <c r="E343" s="109"/>
      <c r="F343" s="174">
        <f>C343+E343</f>
        <v>0</v>
      </c>
      <c r="G343" s="157"/>
    </row>
    <row r="344" spans="1:7" s="36" customFormat="1" ht="12.75">
      <c r="A344" s="38">
        <v>642001</v>
      </c>
      <c r="B344" s="34" t="s">
        <v>171</v>
      </c>
      <c r="C344" s="96">
        <v>500</v>
      </c>
      <c r="D344" s="136">
        <v>456.76</v>
      </c>
      <c r="E344" s="109"/>
      <c r="F344" s="174">
        <f t="shared" si="14"/>
        <v>500</v>
      </c>
      <c r="G344" s="157"/>
    </row>
    <row r="345" spans="1:7" s="25" customFormat="1" ht="15">
      <c r="A345" s="30" t="s">
        <v>172</v>
      </c>
      <c r="B345" s="31" t="s">
        <v>173</v>
      </c>
      <c r="C345" s="93">
        <f>SUM(C346:C351)</f>
        <v>1580</v>
      </c>
      <c r="D345" s="221">
        <f>SUM(D346:D351)</f>
        <v>1131.1000000000001</v>
      </c>
      <c r="E345" s="82">
        <f>SUM(E346:E351)</f>
        <v>0</v>
      </c>
      <c r="F345" s="156">
        <f>SUM(F346:F351)</f>
        <v>1580</v>
      </c>
      <c r="G345" s="247"/>
    </row>
    <row r="346" spans="1:7" s="9" customFormat="1" ht="12.75">
      <c r="A346" s="21">
        <v>625003</v>
      </c>
      <c r="B346" s="17" t="s">
        <v>209</v>
      </c>
      <c r="C346" s="94"/>
      <c r="D346" s="139">
        <v>1.3</v>
      </c>
      <c r="E346" s="108">
        <v>2</v>
      </c>
      <c r="F346" s="173">
        <f>C346+E346</f>
        <v>2</v>
      </c>
      <c r="G346" s="159"/>
    </row>
    <row r="347" spans="1:7" s="9" customFormat="1" ht="12.75">
      <c r="A347" s="21">
        <v>637002</v>
      </c>
      <c r="B347" s="17" t="s">
        <v>174</v>
      </c>
      <c r="C347" s="94">
        <v>765</v>
      </c>
      <c r="D347" s="139">
        <v>373.8</v>
      </c>
      <c r="E347" s="108">
        <v>-86</v>
      </c>
      <c r="F347" s="173">
        <f aca="true" t="shared" si="15" ref="F347:F353">C347+E347</f>
        <v>679</v>
      </c>
      <c r="G347" s="159"/>
    </row>
    <row r="348" spans="1:7" s="9" customFormat="1" ht="12.75">
      <c r="A348" s="33" t="s">
        <v>83</v>
      </c>
      <c r="B348" s="17" t="s">
        <v>327</v>
      </c>
      <c r="C348" s="94">
        <v>185</v>
      </c>
      <c r="D348" s="139">
        <v>184.8</v>
      </c>
      <c r="E348" s="108"/>
      <c r="F348" s="173">
        <f t="shared" si="15"/>
        <v>185</v>
      </c>
      <c r="G348" s="159"/>
    </row>
    <row r="349" spans="1:7" s="9" customFormat="1" ht="12.75">
      <c r="A349" s="21">
        <v>637014</v>
      </c>
      <c r="B349" s="17" t="s">
        <v>87</v>
      </c>
      <c r="C349" s="94">
        <v>550</v>
      </c>
      <c r="D349" s="139">
        <v>407.4</v>
      </c>
      <c r="E349" s="108"/>
      <c r="F349" s="173">
        <f t="shared" si="15"/>
        <v>550</v>
      </c>
      <c r="G349" s="159"/>
    </row>
    <row r="350" spans="1:7" s="9" customFormat="1" ht="12.75">
      <c r="A350" s="33" t="s">
        <v>96</v>
      </c>
      <c r="B350" s="17" t="s">
        <v>97</v>
      </c>
      <c r="C350" s="94">
        <v>80</v>
      </c>
      <c r="D350" s="139">
        <v>163.8</v>
      </c>
      <c r="E350" s="108">
        <v>84</v>
      </c>
      <c r="F350" s="173">
        <f t="shared" si="15"/>
        <v>164</v>
      </c>
      <c r="G350" s="159"/>
    </row>
    <row r="351" spans="1:7" s="9" customFormat="1" ht="12.75">
      <c r="A351" s="33" t="s">
        <v>347</v>
      </c>
      <c r="B351" s="17" t="s">
        <v>348</v>
      </c>
      <c r="C351" s="94"/>
      <c r="D351" s="139"/>
      <c r="E351" s="108"/>
      <c r="F351" s="173"/>
      <c r="G351" s="159"/>
    </row>
    <row r="352" spans="1:7" s="25" customFormat="1" ht="15">
      <c r="A352" s="30" t="s">
        <v>175</v>
      </c>
      <c r="B352" s="31" t="s">
        <v>176</v>
      </c>
      <c r="C352" s="93">
        <f>C353</f>
        <v>83794</v>
      </c>
      <c r="D352" s="221">
        <f>D353</f>
        <v>35573.49</v>
      </c>
      <c r="E352" s="82">
        <f>E353</f>
        <v>0</v>
      </c>
      <c r="F352" s="156">
        <f>F353</f>
        <v>83794</v>
      </c>
      <c r="G352" s="247"/>
    </row>
    <row r="353" spans="1:7" s="3" customFormat="1" ht="13.5" thickBot="1">
      <c r="A353" s="276">
        <v>642026</v>
      </c>
      <c r="B353" s="150" t="s">
        <v>177</v>
      </c>
      <c r="C353" s="124">
        <v>83794</v>
      </c>
      <c r="D353" s="217">
        <v>35573.49</v>
      </c>
      <c r="E353" s="152"/>
      <c r="F353" s="268">
        <f t="shared" si="15"/>
        <v>83794</v>
      </c>
      <c r="G353" s="199"/>
    </row>
    <row r="354" spans="1:7" s="329" customFormat="1" ht="36.75" customHeight="1" thickBot="1">
      <c r="A354" s="324"/>
      <c r="B354" s="325" t="s">
        <v>179</v>
      </c>
      <c r="C354" s="326">
        <f>C6+C95+C115+C126+C193+C215+C281+C341</f>
        <v>480197</v>
      </c>
      <c r="D354" s="327">
        <f>D6+D95+D115+D126+D193+D215+D281+D341</f>
        <v>333998.3499999999</v>
      </c>
      <c r="E354" s="326">
        <f>E6+E95+E115+E126+E193+E215+E281+E341</f>
        <v>15948</v>
      </c>
      <c r="F354" s="326">
        <f>F6+F95+F115+F126+F193+F215+F281+F341</f>
        <v>496145</v>
      </c>
      <c r="G354" s="328"/>
    </row>
    <row r="355" spans="1:7" s="25" customFormat="1" ht="15">
      <c r="A355" s="317"/>
      <c r="B355" s="318" t="s">
        <v>185</v>
      </c>
      <c r="C355" s="319">
        <f>SUM(C356:C359)</f>
        <v>793278.3999999999</v>
      </c>
      <c r="D355" s="320">
        <v>817365</v>
      </c>
      <c r="E355" s="321">
        <f>SUM(E356:E359)</f>
        <v>19202</v>
      </c>
      <c r="F355" s="322">
        <f>SUM(F356:F359)</f>
        <v>812480.3999999999</v>
      </c>
      <c r="G355" s="323"/>
    </row>
    <row r="356" spans="1:7" ht="12.75">
      <c r="A356" s="21"/>
      <c r="B356" s="17" t="s">
        <v>216</v>
      </c>
      <c r="C356" s="97">
        <v>718851</v>
      </c>
      <c r="D356" s="140">
        <v>367050.57</v>
      </c>
      <c r="E356" s="110">
        <v>12339</v>
      </c>
      <c r="F356" s="175">
        <f>C356+E356</f>
        <v>731190</v>
      </c>
      <c r="G356" s="157"/>
    </row>
    <row r="357" spans="1:7" ht="12.75">
      <c r="A357" s="21"/>
      <c r="B357" s="17" t="s">
        <v>217</v>
      </c>
      <c r="C357" s="97">
        <v>57165.2</v>
      </c>
      <c r="D357" s="140">
        <v>40590.69</v>
      </c>
      <c r="E357" s="110">
        <v>6863</v>
      </c>
      <c r="F357" s="175">
        <f>C357+E357</f>
        <v>64028.2</v>
      </c>
      <c r="G357" s="157"/>
    </row>
    <row r="358" spans="1:7" ht="12.75">
      <c r="A358" s="21"/>
      <c r="B358" s="17" t="s">
        <v>183</v>
      </c>
      <c r="C358" s="97">
        <v>16426.2</v>
      </c>
      <c r="D358" s="140">
        <v>8287.3</v>
      </c>
      <c r="E358" s="110"/>
      <c r="F358" s="175">
        <f>C358+E358</f>
        <v>16426.2</v>
      </c>
      <c r="G358" s="157"/>
    </row>
    <row r="359" spans="1:7" ht="12.75">
      <c r="A359" s="203"/>
      <c r="B359" s="204" t="s">
        <v>368</v>
      </c>
      <c r="C359" s="205">
        <v>836</v>
      </c>
      <c r="D359" s="206"/>
      <c r="E359" s="207"/>
      <c r="F359" s="175">
        <f>C359+E359</f>
        <v>836</v>
      </c>
      <c r="G359" s="199"/>
    </row>
    <row r="360" spans="1:7" s="116" customFormat="1" ht="17.25" thickBot="1">
      <c r="A360" s="114"/>
      <c r="B360" s="115" t="s">
        <v>184</v>
      </c>
      <c r="C360" s="223">
        <f>C354+C355</f>
        <v>1273475.4</v>
      </c>
      <c r="D360" s="223">
        <f>D354+D355</f>
        <v>1151363.3499999999</v>
      </c>
      <c r="E360" s="242">
        <f>E354+E355</f>
        <v>35150</v>
      </c>
      <c r="F360" s="242">
        <f>F354+F355</f>
        <v>1308625.4</v>
      </c>
      <c r="G360" s="249"/>
    </row>
    <row r="361" spans="1:2" ht="14.25" customHeight="1">
      <c r="A361" s="13"/>
      <c r="B361" s="14"/>
    </row>
    <row r="362" spans="1:7" s="57" customFormat="1" ht="20.25">
      <c r="A362" s="334" t="s">
        <v>367</v>
      </c>
      <c r="B362" s="334"/>
      <c r="C362" s="334"/>
      <c r="D362" s="334"/>
      <c r="E362" s="334"/>
      <c r="F362" s="334"/>
      <c r="G362" s="334"/>
    </row>
    <row r="363" spans="1:7" ht="18">
      <c r="A363" s="341" t="s">
        <v>40</v>
      </c>
      <c r="B363" s="341"/>
      <c r="C363" s="341"/>
      <c r="D363" s="341"/>
      <c r="E363" s="341"/>
      <c r="F363" s="341"/>
      <c r="G363" s="341"/>
    </row>
    <row r="364" spans="1:7" s="7" customFormat="1" ht="13.5" thickBot="1">
      <c r="A364" s="13"/>
      <c r="B364" s="14"/>
      <c r="C364" s="99"/>
      <c r="D364" s="142"/>
      <c r="E364" s="86"/>
      <c r="F364" s="177"/>
      <c r="G364" s="163"/>
    </row>
    <row r="365" spans="1:7" s="1" customFormat="1" ht="49.5" customHeight="1" thickBot="1">
      <c r="A365" s="278" t="s">
        <v>3</v>
      </c>
      <c r="B365" s="279" t="s">
        <v>2</v>
      </c>
      <c r="C365" s="280" t="s">
        <v>293</v>
      </c>
      <c r="D365" s="281" t="s">
        <v>373</v>
      </c>
      <c r="E365" s="282" t="s">
        <v>390</v>
      </c>
      <c r="F365" s="283" t="s">
        <v>371</v>
      </c>
      <c r="G365" s="284" t="s">
        <v>372</v>
      </c>
    </row>
    <row r="366" spans="1:7" s="61" customFormat="1" ht="24.75" customHeight="1" thickBot="1">
      <c r="A366" s="307" t="s">
        <v>43</v>
      </c>
      <c r="B366" s="308" t="s">
        <v>41</v>
      </c>
      <c r="C366" s="309">
        <f>C367</f>
        <v>0</v>
      </c>
      <c r="D366" s="310">
        <f>D367</f>
        <v>0</v>
      </c>
      <c r="E366" s="311">
        <f>E367</f>
        <v>0</v>
      </c>
      <c r="F366" s="312">
        <f>F367</f>
        <v>0</v>
      </c>
      <c r="G366" s="313"/>
    </row>
    <row r="367" spans="1:7" s="60" customFormat="1" ht="24.75" customHeight="1">
      <c r="A367" s="297" t="s">
        <v>44</v>
      </c>
      <c r="B367" s="298" t="s">
        <v>42</v>
      </c>
      <c r="C367" s="299">
        <f>SUM(C368:C370)</f>
        <v>0</v>
      </c>
      <c r="D367" s="300">
        <f>SUM(D368:D370)</f>
        <v>0</v>
      </c>
      <c r="E367" s="301">
        <f>SUM(E368:E370)</f>
        <v>0</v>
      </c>
      <c r="F367" s="302">
        <f>SUM(F368:F370)</f>
        <v>0</v>
      </c>
      <c r="G367" s="302"/>
    </row>
    <row r="368" spans="1:7" s="66" customFormat="1" ht="24.75" customHeight="1">
      <c r="A368" s="67">
        <v>713004</v>
      </c>
      <c r="B368" s="68" t="s">
        <v>365</v>
      </c>
      <c r="C368" s="101"/>
      <c r="D368" s="143"/>
      <c r="E368" s="111"/>
      <c r="F368" s="178">
        <f>C368+E368</f>
        <v>0</v>
      </c>
      <c r="G368" s="160"/>
    </row>
    <row r="369" spans="1:7" s="66" customFormat="1" ht="24.75" customHeight="1">
      <c r="A369" s="67">
        <v>714001</v>
      </c>
      <c r="B369" s="68" t="s">
        <v>287</v>
      </c>
      <c r="C369" s="101"/>
      <c r="D369" s="143"/>
      <c r="E369" s="111"/>
      <c r="F369" s="178">
        <f>C369+E369</f>
        <v>0</v>
      </c>
      <c r="G369" s="160"/>
    </row>
    <row r="370" spans="1:7" s="66" customFormat="1" ht="24.75" customHeight="1" thickBot="1">
      <c r="A370" s="285">
        <v>717002</v>
      </c>
      <c r="B370" s="286" t="s">
        <v>215</v>
      </c>
      <c r="C370" s="287"/>
      <c r="D370" s="288"/>
      <c r="E370" s="289"/>
      <c r="F370" s="290"/>
      <c r="G370" s="166"/>
    </row>
    <row r="371" spans="1:7" s="62" customFormat="1" ht="24.75" customHeight="1" thickBot="1">
      <c r="A371" s="307" t="s">
        <v>116</v>
      </c>
      <c r="B371" s="308" t="s">
        <v>117</v>
      </c>
      <c r="C371" s="309">
        <f>C372+C379+C382</f>
        <v>63022</v>
      </c>
      <c r="D371" s="314">
        <f>D372+D379+D382</f>
        <v>11528.68</v>
      </c>
      <c r="E371" s="311">
        <f>E372+E379+E382</f>
        <v>-12257</v>
      </c>
      <c r="F371" s="312">
        <f>F372+F379+F382</f>
        <v>50765</v>
      </c>
      <c r="G371" s="313"/>
    </row>
    <row r="372" spans="1:7" s="32" customFormat="1" ht="24.75" customHeight="1">
      <c r="A372" s="303" t="s">
        <v>118</v>
      </c>
      <c r="B372" s="304" t="s">
        <v>259</v>
      </c>
      <c r="C372" s="299">
        <f>SUM(C373:C378)</f>
        <v>59492</v>
      </c>
      <c r="D372" s="300">
        <f>SUM(D373:D378)</f>
        <v>7998.68</v>
      </c>
      <c r="E372" s="301">
        <f>SUM(E373:E378)</f>
        <v>-12257</v>
      </c>
      <c r="F372" s="302">
        <f>SUM(F373:F378)</f>
        <v>47235</v>
      </c>
      <c r="G372" s="302"/>
    </row>
    <row r="373" spans="1:7" s="69" customFormat="1" ht="24.75" customHeight="1">
      <c r="A373" s="67">
        <v>711001</v>
      </c>
      <c r="B373" s="68" t="s">
        <v>275</v>
      </c>
      <c r="C373" s="102">
        <v>34672</v>
      </c>
      <c r="D373" s="144"/>
      <c r="E373" s="88">
        <v>-12802</v>
      </c>
      <c r="F373" s="179">
        <f aca="true" t="shared" si="16" ref="F373:F378">C373+E373</f>
        <v>21870</v>
      </c>
      <c r="G373" s="160"/>
    </row>
    <row r="374" spans="1:7" s="69" customFormat="1" ht="24.75" customHeight="1">
      <c r="A374" s="67">
        <v>717001</v>
      </c>
      <c r="B374" s="68" t="s">
        <v>291</v>
      </c>
      <c r="C374" s="102">
        <v>2820</v>
      </c>
      <c r="D374" s="144">
        <v>1900</v>
      </c>
      <c r="E374" s="88"/>
      <c r="F374" s="179">
        <f t="shared" si="16"/>
        <v>2820</v>
      </c>
      <c r="G374" s="160"/>
    </row>
    <row r="375" spans="1:7" s="69" customFormat="1" ht="24.75" customHeight="1">
      <c r="A375" s="67">
        <v>717001</v>
      </c>
      <c r="B375" s="68" t="s">
        <v>374</v>
      </c>
      <c r="C375" s="102">
        <v>15000</v>
      </c>
      <c r="D375" s="144">
        <v>6098.68</v>
      </c>
      <c r="E375" s="88">
        <v>3545</v>
      </c>
      <c r="F375" s="179">
        <f t="shared" si="16"/>
        <v>18545</v>
      </c>
      <c r="G375" s="160"/>
    </row>
    <row r="376" spans="1:7" s="69" customFormat="1" ht="24.75" customHeight="1">
      <c r="A376" s="67">
        <v>717001</v>
      </c>
      <c r="B376" s="68" t="s">
        <v>286</v>
      </c>
      <c r="C376" s="102">
        <v>4000</v>
      </c>
      <c r="D376" s="144"/>
      <c r="E376" s="88"/>
      <c r="F376" s="179">
        <f t="shared" si="16"/>
        <v>4000</v>
      </c>
      <c r="G376" s="160"/>
    </row>
    <row r="377" spans="1:7" s="69" customFormat="1" ht="24.75" customHeight="1">
      <c r="A377" s="67">
        <v>717002</v>
      </c>
      <c r="B377" s="68" t="s">
        <v>292</v>
      </c>
      <c r="C377" s="102">
        <v>3000</v>
      </c>
      <c r="D377" s="144"/>
      <c r="E377" s="88">
        <v>-3000</v>
      </c>
      <c r="F377" s="179">
        <f t="shared" si="16"/>
        <v>0</v>
      </c>
      <c r="G377" s="160" t="s">
        <v>386</v>
      </c>
    </row>
    <row r="378" spans="1:7" s="69" customFormat="1" ht="24.75" customHeight="1">
      <c r="A378" s="81">
        <v>717002</v>
      </c>
      <c r="B378" s="68" t="s">
        <v>215</v>
      </c>
      <c r="C378" s="103"/>
      <c r="D378" s="144"/>
      <c r="E378" s="112"/>
      <c r="F378" s="179">
        <f t="shared" si="16"/>
        <v>0</v>
      </c>
      <c r="G378" s="160"/>
    </row>
    <row r="379" spans="1:7" s="69" customFormat="1" ht="24.75" customHeight="1">
      <c r="A379" s="80" t="s">
        <v>119</v>
      </c>
      <c r="B379" s="78" t="s">
        <v>120</v>
      </c>
      <c r="C379" s="100">
        <f>SUM(C380:C381)</f>
        <v>0</v>
      </c>
      <c r="D379" s="224">
        <f>SUM(D380:D381)</f>
        <v>0</v>
      </c>
      <c r="E379" s="87">
        <f>SUM(E380:E381)</f>
        <v>0</v>
      </c>
      <c r="F379" s="164">
        <f>SUM(F380:F381)</f>
        <v>0</v>
      </c>
      <c r="G379" s="164"/>
    </row>
    <row r="380" spans="1:7" s="69" customFormat="1" ht="24.75" customHeight="1">
      <c r="A380" s="79">
        <v>717001</v>
      </c>
      <c r="B380" s="68" t="s">
        <v>349</v>
      </c>
      <c r="C380" s="103"/>
      <c r="D380" s="144"/>
      <c r="E380" s="112"/>
      <c r="F380" s="179"/>
      <c r="G380" s="165"/>
    </row>
    <row r="381" spans="1:7" s="69" customFormat="1" ht="24.75" customHeight="1">
      <c r="A381" s="79">
        <v>717002</v>
      </c>
      <c r="B381" s="68" t="s">
        <v>350</v>
      </c>
      <c r="C381" s="103"/>
      <c r="D381" s="144"/>
      <c r="E381" s="112"/>
      <c r="F381" s="179"/>
      <c r="G381" s="165"/>
    </row>
    <row r="382" spans="1:7" s="69" customFormat="1" ht="24.75" customHeight="1">
      <c r="A382" s="80" t="s">
        <v>128</v>
      </c>
      <c r="B382" s="78" t="s">
        <v>129</v>
      </c>
      <c r="C382" s="100">
        <f>SUM(C383)</f>
        <v>3530</v>
      </c>
      <c r="D382" s="224">
        <f>SUM(D383)</f>
        <v>3530</v>
      </c>
      <c r="E382" s="87">
        <f>SUM(E383)</f>
        <v>0</v>
      </c>
      <c r="F382" s="164">
        <f>SUM(F383)</f>
        <v>3530</v>
      </c>
      <c r="G382" s="164"/>
    </row>
    <row r="383" spans="1:7" s="69" customFormat="1" ht="24.75" customHeight="1" thickBot="1">
      <c r="A383" s="285">
        <v>714001</v>
      </c>
      <c r="B383" s="286" t="s">
        <v>287</v>
      </c>
      <c r="C383" s="291">
        <v>3530</v>
      </c>
      <c r="D383" s="292">
        <v>3530</v>
      </c>
      <c r="E383" s="293"/>
      <c r="F383" s="294">
        <f>C383+E383</f>
        <v>3530</v>
      </c>
      <c r="G383" s="166"/>
    </row>
    <row r="384" spans="1:7" s="62" customFormat="1" ht="24.75" customHeight="1" thickBot="1">
      <c r="A384" s="315" t="s">
        <v>142</v>
      </c>
      <c r="B384" s="316" t="s">
        <v>143</v>
      </c>
      <c r="C384" s="309">
        <f>C385+C387+C389</f>
        <v>2500</v>
      </c>
      <c r="D384" s="310">
        <f>D385+D387+D389</f>
        <v>1456</v>
      </c>
      <c r="E384" s="311">
        <f>E385+E387+E389</f>
        <v>242</v>
      </c>
      <c r="F384" s="312">
        <f>F385+F387+F389</f>
        <v>2742</v>
      </c>
      <c r="G384" s="313"/>
    </row>
    <row r="385" spans="1:7" s="69" customFormat="1" ht="24.75" customHeight="1">
      <c r="A385" s="80" t="s">
        <v>144</v>
      </c>
      <c r="B385" s="305" t="s">
        <v>145</v>
      </c>
      <c r="C385" s="252">
        <f>C386</f>
        <v>0</v>
      </c>
      <c r="D385" s="306">
        <f>D386</f>
        <v>0</v>
      </c>
      <c r="E385" s="254">
        <f>E386</f>
        <v>0</v>
      </c>
      <c r="F385" s="255">
        <f>F386</f>
        <v>0</v>
      </c>
      <c r="G385" s="255"/>
    </row>
    <row r="386" spans="1:7" s="69" customFormat="1" ht="24.75" customHeight="1">
      <c r="A386" s="79">
        <v>717002</v>
      </c>
      <c r="B386" s="68" t="s">
        <v>351</v>
      </c>
      <c r="C386" s="103"/>
      <c r="D386" s="144"/>
      <c r="E386" s="112"/>
      <c r="F386" s="179"/>
      <c r="G386" s="165"/>
    </row>
    <row r="387" spans="1:7" s="69" customFormat="1" ht="24.75" customHeight="1">
      <c r="A387" s="80" t="s">
        <v>154</v>
      </c>
      <c r="B387" s="78" t="s">
        <v>157</v>
      </c>
      <c r="C387" s="93">
        <f>C388</f>
        <v>0</v>
      </c>
      <c r="D387" s="225">
        <f>D388</f>
        <v>0</v>
      </c>
      <c r="E387" s="82">
        <f>E388</f>
        <v>0</v>
      </c>
      <c r="F387" s="156">
        <f>F388</f>
        <v>0</v>
      </c>
      <c r="G387" s="156"/>
    </row>
    <row r="388" spans="1:7" s="69" customFormat="1" ht="24.75" customHeight="1">
      <c r="A388" s="79">
        <v>717002</v>
      </c>
      <c r="B388" s="68" t="s">
        <v>351</v>
      </c>
      <c r="C388" s="103"/>
      <c r="D388" s="144"/>
      <c r="E388" s="112"/>
      <c r="F388" s="179"/>
      <c r="G388" s="165"/>
    </row>
    <row r="389" spans="1:7" s="69" customFormat="1" ht="24.75" customHeight="1">
      <c r="A389" s="80" t="s">
        <v>156</v>
      </c>
      <c r="B389" s="78" t="s">
        <v>157</v>
      </c>
      <c r="C389" s="93">
        <f>SUM(C390:C392)</f>
        <v>2500</v>
      </c>
      <c r="D389" s="225">
        <f>SUM(D390:D392)</f>
        <v>1456</v>
      </c>
      <c r="E389" s="82">
        <f>SUM(E390:E392)</f>
        <v>242</v>
      </c>
      <c r="F389" s="156">
        <f>SUM(F390:F392)</f>
        <v>2742</v>
      </c>
      <c r="G389" s="156"/>
    </row>
    <row r="390" spans="1:7" s="70" customFormat="1" ht="24.75" customHeight="1">
      <c r="A390" s="79">
        <v>716</v>
      </c>
      <c r="B390" s="68" t="s">
        <v>366</v>
      </c>
      <c r="C390" s="101"/>
      <c r="D390" s="143"/>
      <c r="E390" s="111"/>
      <c r="F390" s="178">
        <f>C390+E390</f>
        <v>0</v>
      </c>
      <c r="G390" s="160"/>
    </row>
    <row r="391" spans="1:7" s="69" customFormat="1" ht="24.75" customHeight="1">
      <c r="A391" s="79">
        <v>717001</v>
      </c>
      <c r="B391" s="68" t="s">
        <v>329</v>
      </c>
      <c r="C391" s="103">
        <v>2500</v>
      </c>
      <c r="D391" s="144">
        <v>1456</v>
      </c>
      <c r="E391" s="112">
        <v>242</v>
      </c>
      <c r="F391" s="180">
        <f>C391+E391</f>
        <v>2742</v>
      </c>
      <c r="G391" s="160"/>
    </row>
    <row r="392" spans="1:7" s="69" customFormat="1" ht="24.75" customHeight="1" thickBot="1">
      <c r="A392" s="295">
        <v>717002</v>
      </c>
      <c r="B392" s="286" t="s">
        <v>351</v>
      </c>
      <c r="C392" s="291"/>
      <c r="D392" s="292"/>
      <c r="E392" s="293"/>
      <c r="F392" s="294"/>
      <c r="G392" s="166"/>
    </row>
    <row r="393" spans="1:7" s="62" customFormat="1" ht="24.75" customHeight="1" thickBot="1">
      <c r="A393" s="315" t="s">
        <v>159</v>
      </c>
      <c r="B393" s="316" t="s">
        <v>160</v>
      </c>
      <c r="C393" s="309">
        <f>C394+C400</f>
        <v>31619</v>
      </c>
      <c r="D393" s="310">
        <f>D394+D400</f>
        <v>25820.550000000003</v>
      </c>
      <c r="E393" s="311">
        <f>E394+E400</f>
        <v>0</v>
      </c>
      <c r="F393" s="312">
        <f>F394+F400</f>
        <v>31619</v>
      </c>
      <c r="G393" s="313"/>
    </row>
    <row r="394" spans="1:7" s="32" customFormat="1" ht="24.75" customHeight="1">
      <c r="A394" s="80" t="s">
        <v>161</v>
      </c>
      <c r="B394" s="305" t="s">
        <v>162</v>
      </c>
      <c r="C394" s="299">
        <f>SUM(C395:C399)</f>
        <v>22000</v>
      </c>
      <c r="D394" s="300">
        <f>SUM(D395:D399)</f>
        <v>16201.35</v>
      </c>
      <c r="E394" s="301">
        <f>SUM(E395:E399)</f>
        <v>0</v>
      </c>
      <c r="F394" s="302">
        <f>SUM(F395:F399)</f>
        <v>22000</v>
      </c>
      <c r="G394" s="302"/>
    </row>
    <row r="395" spans="1:7" s="70" customFormat="1" ht="24.75" customHeight="1">
      <c r="A395" s="79">
        <v>716</v>
      </c>
      <c r="B395" s="68" t="s">
        <v>366</v>
      </c>
      <c r="C395" s="101"/>
      <c r="D395" s="143"/>
      <c r="E395" s="111">
        <v>3000</v>
      </c>
      <c r="F395" s="178">
        <f>C395+E395</f>
        <v>3000</v>
      </c>
      <c r="G395" s="160" t="s">
        <v>393</v>
      </c>
    </row>
    <row r="396" spans="1:7" s="70" customFormat="1" ht="24.75" customHeight="1">
      <c r="A396" s="79">
        <v>713004</v>
      </c>
      <c r="B396" s="68" t="s">
        <v>375</v>
      </c>
      <c r="C396" s="101"/>
      <c r="D396" s="143">
        <v>3092.27</v>
      </c>
      <c r="E396" s="111">
        <v>3092</v>
      </c>
      <c r="F396" s="178">
        <f>C396+E396</f>
        <v>3092</v>
      </c>
      <c r="G396" s="160" t="s">
        <v>384</v>
      </c>
    </row>
    <row r="397" spans="1:7" s="70" customFormat="1" ht="24.75" customHeight="1">
      <c r="A397" s="79">
        <v>717002</v>
      </c>
      <c r="B397" s="68" t="s">
        <v>385</v>
      </c>
      <c r="C397" s="101">
        <v>3000</v>
      </c>
      <c r="D397" s="143"/>
      <c r="E397" s="111">
        <v>-3000</v>
      </c>
      <c r="F397" s="178">
        <f>C397+E397</f>
        <v>0</v>
      </c>
      <c r="G397" s="160"/>
    </row>
    <row r="398" spans="1:7" s="70" customFormat="1" ht="24.75" customHeight="1">
      <c r="A398" s="67">
        <v>717002</v>
      </c>
      <c r="B398" s="68" t="s">
        <v>290</v>
      </c>
      <c r="C398" s="101">
        <v>13000</v>
      </c>
      <c r="D398" s="143">
        <v>13000</v>
      </c>
      <c r="E398" s="111"/>
      <c r="F398" s="178">
        <f>C398+E398</f>
        <v>13000</v>
      </c>
      <c r="G398" s="160"/>
    </row>
    <row r="399" spans="1:7" s="70" customFormat="1" ht="24.75" customHeight="1">
      <c r="A399" s="67">
        <v>717002</v>
      </c>
      <c r="B399" s="68" t="s">
        <v>288</v>
      </c>
      <c r="C399" s="104">
        <v>6000</v>
      </c>
      <c r="D399" s="145">
        <v>109.08</v>
      </c>
      <c r="E399" s="155">
        <v>-3092</v>
      </c>
      <c r="F399" s="178">
        <f>C399+E399</f>
        <v>2908</v>
      </c>
      <c r="G399" s="166"/>
    </row>
    <row r="400" spans="1:7" s="70" customFormat="1" ht="24.75" customHeight="1">
      <c r="A400" s="30" t="s">
        <v>164</v>
      </c>
      <c r="B400" s="31" t="s">
        <v>165</v>
      </c>
      <c r="C400" s="93">
        <f>SUM(C401)</f>
        <v>9619</v>
      </c>
      <c r="D400" s="221">
        <f>SUM(D401)</f>
        <v>9619.2</v>
      </c>
      <c r="E400" s="82">
        <f>SUM(E401)</f>
        <v>0</v>
      </c>
      <c r="F400" s="156">
        <f>SUM(F401)</f>
        <v>9619</v>
      </c>
      <c r="G400" s="156"/>
    </row>
    <row r="401" spans="1:7" s="70" customFormat="1" ht="24.75" customHeight="1" thickBot="1">
      <c r="A401" s="79">
        <v>717002</v>
      </c>
      <c r="B401" s="68" t="s">
        <v>328</v>
      </c>
      <c r="C401" s="104">
        <v>9619</v>
      </c>
      <c r="D401" s="145">
        <v>9619.2</v>
      </c>
      <c r="E401" s="155"/>
      <c r="F401" s="178">
        <f>C401+E401</f>
        <v>9619</v>
      </c>
      <c r="G401" s="167"/>
    </row>
    <row r="402" spans="1:7" s="63" customFormat="1" ht="24.75" customHeight="1" thickBot="1">
      <c r="A402" s="64"/>
      <c r="B402" s="65" t="s">
        <v>179</v>
      </c>
      <c r="C402" s="153">
        <f>C366+C371+C384+C393</f>
        <v>97141</v>
      </c>
      <c r="D402" s="219">
        <f>D366+D371+D384+D393</f>
        <v>38805.23</v>
      </c>
      <c r="E402" s="89">
        <f>E366+E371+E384+E393</f>
        <v>-12015</v>
      </c>
      <c r="F402" s="168">
        <f>F366+F371+F384+F393</f>
        <v>85126</v>
      </c>
      <c r="G402" s="168"/>
    </row>
    <row r="403" ht="38.25" customHeight="1">
      <c r="G403" s="169"/>
    </row>
    <row r="404" spans="1:7" s="7" customFormat="1" ht="15.75">
      <c r="A404" s="331" t="s">
        <v>178</v>
      </c>
      <c r="B404" s="331"/>
      <c r="C404" s="331"/>
      <c r="D404" s="331"/>
      <c r="E404" s="331"/>
      <c r="F404" s="331"/>
      <c r="G404" s="331"/>
    </row>
    <row r="405" spans="1:7" ht="15.75">
      <c r="A405" s="340" t="s">
        <v>40</v>
      </c>
      <c r="B405" s="340"/>
      <c r="C405" s="340"/>
      <c r="D405" s="340"/>
      <c r="E405" s="340"/>
      <c r="F405" s="340"/>
      <c r="G405" s="340"/>
    </row>
    <row r="406" spans="1:6" ht="12.75">
      <c r="A406" s="332"/>
      <c r="B406" s="332"/>
      <c r="C406" s="105"/>
      <c r="D406" s="133"/>
      <c r="E406" s="90"/>
      <c r="F406" s="181"/>
    </row>
    <row r="407" spans="1:6" ht="13.5" thickBot="1">
      <c r="A407" s="332"/>
      <c r="B407" s="332"/>
      <c r="C407" s="105"/>
      <c r="D407" s="133"/>
      <c r="E407" s="90"/>
      <c r="F407" s="181"/>
    </row>
    <row r="408" spans="1:7" s="1" customFormat="1" ht="49.5" customHeight="1" thickBot="1">
      <c r="A408" s="11" t="s">
        <v>3</v>
      </c>
      <c r="B408" s="12" t="s">
        <v>2</v>
      </c>
      <c r="C408" s="92" t="s">
        <v>293</v>
      </c>
      <c r="D408" s="134" t="s">
        <v>373</v>
      </c>
      <c r="E408" s="208" t="s">
        <v>389</v>
      </c>
      <c r="F408" s="107" t="s">
        <v>371</v>
      </c>
      <c r="G408" s="209" t="s">
        <v>372</v>
      </c>
    </row>
    <row r="409" spans="1:7" ht="12.75">
      <c r="A409" s="33" t="s">
        <v>258</v>
      </c>
      <c r="B409" s="17" t="s">
        <v>261</v>
      </c>
      <c r="C409" s="106">
        <v>30600</v>
      </c>
      <c r="D409" s="138">
        <v>17000</v>
      </c>
      <c r="E409" s="113"/>
      <c r="F409" s="182">
        <f>C409+E409</f>
        <v>30600</v>
      </c>
      <c r="G409" s="170"/>
    </row>
    <row r="410" spans="1:7" s="25" customFormat="1" ht="15">
      <c r="A410" s="30" t="s">
        <v>164</v>
      </c>
      <c r="B410" s="31" t="s">
        <v>165</v>
      </c>
      <c r="C410" s="93">
        <f>SUM(C411:C412)</f>
        <v>0</v>
      </c>
      <c r="D410" s="221">
        <f>SUM(D411:D412)</f>
        <v>9319.109999999999</v>
      </c>
      <c r="E410" s="82">
        <f>SUM(E411:E412)</f>
        <v>0</v>
      </c>
      <c r="F410" s="156">
        <f>SUM(F411:F412)</f>
        <v>0</v>
      </c>
      <c r="G410" s="156"/>
    </row>
    <row r="411" spans="1:7" ht="12.75">
      <c r="A411" s="20">
        <v>633011</v>
      </c>
      <c r="B411" s="10" t="s">
        <v>189</v>
      </c>
      <c r="C411" s="96"/>
      <c r="D411" s="146">
        <v>9208.97</v>
      </c>
      <c r="E411" s="84"/>
      <c r="F411" s="330">
        <f>C411+E411</f>
        <v>0</v>
      </c>
      <c r="G411" s="171"/>
    </row>
    <row r="412" spans="1:7" ht="12.75">
      <c r="A412" s="21">
        <v>637012</v>
      </c>
      <c r="B412" s="17" t="s">
        <v>126</v>
      </c>
      <c r="C412" s="106"/>
      <c r="D412" s="138">
        <v>110.14</v>
      </c>
      <c r="E412" s="113"/>
      <c r="F412" s="182">
        <f>C412+E412</f>
        <v>0</v>
      </c>
      <c r="G412" s="170"/>
    </row>
    <row r="413" spans="1:7" ht="13.5" thickBot="1">
      <c r="A413" s="18"/>
      <c r="B413" s="19" t="s">
        <v>179</v>
      </c>
      <c r="C413" s="154">
        <f>SUM(C409:C410)</f>
        <v>30600</v>
      </c>
      <c r="D413" s="220">
        <f>SUM(D409:D410)</f>
        <v>26319.11</v>
      </c>
      <c r="E413" s="91">
        <f>SUM(E409:E410)</f>
        <v>0</v>
      </c>
      <c r="F413" s="172">
        <f>SUM(F409:F410)</f>
        <v>30600</v>
      </c>
      <c r="G413" s="172"/>
    </row>
    <row r="414" ht="24.75" customHeight="1" thickBot="1">
      <c r="G414" s="169"/>
    </row>
    <row r="415" spans="1:7" s="74" customFormat="1" ht="24" thickBot="1">
      <c r="A415" s="342" t="s">
        <v>196</v>
      </c>
      <c r="B415" s="343"/>
      <c r="C415" s="210">
        <f>C360+C402+C413</f>
        <v>1401216.4</v>
      </c>
      <c r="D415" s="210">
        <f>D360+D402+D413</f>
        <v>1216487.69</v>
      </c>
      <c r="E415" s="77">
        <f>E360+E402+E413</f>
        <v>23135</v>
      </c>
      <c r="F415" s="77">
        <f>F360+F402+F413</f>
        <v>1424351.4</v>
      </c>
      <c r="G415" s="77"/>
    </row>
  </sheetData>
  <sheetProtection/>
  <mergeCells count="12">
    <mergeCell ref="C4:G4"/>
    <mergeCell ref="A4:B4"/>
    <mergeCell ref="A407:B407"/>
    <mergeCell ref="A406:B406"/>
    <mergeCell ref="A363:G363"/>
    <mergeCell ref="A415:B415"/>
    <mergeCell ref="A1:I1"/>
    <mergeCell ref="A362:G362"/>
    <mergeCell ref="A404:G404"/>
    <mergeCell ref="A405:G405"/>
    <mergeCell ref="A2:G2"/>
    <mergeCell ref="A3:G3"/>
  </mergeCells>
  <printOptions/>
  <pageMargins left="0.39" right="0.18" top="0.42" bottom="0.19" header="0.36" footer="0.19"/>
  <pageSetup fitToHeight="5" horizontalDpi="300" verticalDpi="300" orientation="portrait" paperSize="9" scale="61" r:id="rId1"/>
  <rowBreaks count="4" manualBreakCount="4">
    <brk id="94" max="6" man="1"/>
    <brk id="192" max="6" man="1"/>
    <brk id="280" max="6" man="1"/>
    <brk id="3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OU-KLUKNAVA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HANKOVA</dc:creator>
  <cp:keywords/>
  <dc:description/>
  <cp:lastModifiedBy>Valued Acer Customer</cp:lastModifiedBy>
  <cp:lastPrinted>2012-12-05T08:54:17Z</cp:lastPrinted>
  <dcterms:created xsi:type="dcterms:W3CDTF">2007-10-11T08:16:28Z</dcterms:created>
  <dcterms:modified xsi:type="dcterms:W3CDTF">2012-12-12T21:01:05Z</dcterms:modified>
  <cp:category/>
  <cp:version/>
  <cp:contentType/>
  <cp:contentStatus/>
</cp:coreProperties>
</file>